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55" windowHeight="14565" tabRatio="321" activeTab="0"/>
  </bookViews>
  <sheets>
    <sheet name="Suodatettu" sheetId="1" r:id="rId1"/>
  </sheets>
  <definedNames>
    <definedName name="_xlnm._FilterDatabase" localSheetId="0" hidden="1">'Suodatettu'!$A$7:$B$249</definedName>
    <definedName name="_xlnm.Print_Area" localSheetId="0">'Suodatettu'!$A$1:$H$251</definedName>
    <definedName name="_xlnm.Print_Titles" localSheetId="0">'Suodatettu'!$1:$7</definedName>
  </definedNames>
  <calcPr fullCalcOnLoad="1"/>
</workbook>
</file>

<file path=xl/sharedStrings.xml><?xml version="1.0" encoding="utf-8"?>
<sst xmlns="http://schemas.openxmlformats.org/spreadsheetml/2006/main" count="396" uniqueCount="42">
  <si>
    <t/>
  </si>
  <si>
    <t>Etek</t>
  </si>
  <si>
    <t>Työeläke- vakuutus- yhtiöt</t>
  </si>
  <si>
    <t>Eläkekassat</t>
  </si>
  <si>
    <t>Eläkesäätiöt</t>
  </si>
  <si>
    <t>ELÄKELAITOSRYHMITTÄINEN YHTEENVETO</t>
  </si>
  <si>
    <t>Maatalous- yrittäjien eläkelaitos</t>
  </si>
  <si>
    <t>2195*</t>
  </si>
  <si>
    <r>
      <t xml:space="preserve">Tunnusluvut 
</t>
    </r>
    <r>
      <rPr>
        <sz val="8"/>
        <rFont val="Arial"/>
        <family val="2"/>
      </rPr>
      <t>(tunnusluvun ja vuoden voit valita sarakkeessa painikkeesta avautuvasta valintalistasta)</t>
    </r>
  </si>
  <si>
    <t xml:space="preserve">Vuosi </t>
  </si>
  <si>
    <t>Merimies- eläkekassa</t>
  </si>
  <si>
    <t>01. Vakuutusmaksutulo, milj. €</t>
  </si>
  <si>
    <t>02. Maksetut eläkkeet, milj. €</t>
  </si>
  <si>
    <t>03. Sijoitustoiminnan nettotuotto käyvin arvoin, milj. €</t>
  </si>
  <si>
    <t>04. Sijoitustoim. nettotuotto sitoutuneelle pääomalle, %</t>
  </si>
  <si>
    <t>05. Liikevaihto, milj. €</t>
  </si>
  <si>
    <t>06. Kokonaishoitokulut/ -hoitokulut, milj €</t>
  </si>
  <si>
    <t>07. Kokonaisliikekulut/ -hoitokulut % liikevaihdosta</t>
  </si>
  <si>
    <t>09. Kokonaistulos, milj. €</t>
  </si>
  <si>
    <t>10. Vastuuvelka/eläkevastuu, milj. €</t>
  </si>
  <si>
    <t>11. Toimintapääoma, milj. €</t>
  </si>
  <si>
    <t>13. Toimintapääoma suhteessa vakavaraisuusrajaan</t>
  </si>
  <si>
    <t>14. Tasoitusvastuu, milj. €</t>
  </si>
  <si>
    <t>15. Eläkevarat, milj. €</t>
  </si>
  <si>
    <t>16. Siirto asiakashyvityksiin % Tel-palkkasummasta</t>
  </si>
  <si>
    <t>17. TEL-/LEL-/TaEL-/MEL-palkkasumma, milj. €</t>
  </si>
  <si>
    <t>18. YEL-/MYEL -työtulosumma, milj  €</t>
  </si>
  <si>
    <t>19. TEL-/LEL-/TaEL-/MEL-vakuutuksia</t>
  </si>
  <si>
    <t>20. TEL-/LEL-/TaEL-/MEL-vakuutettuja</t>
  </si>
  <si>
    <t>21. YEL-/MYEL-vakuutuksia</t>
  </si>
  <si>
    <t>22. Eläkkeensaajia / korvauksensaajia</t>
  </si>
  <si>
    <t>06. Kokonaisliikekulut/ -hoitokulut, milj €</t>
  </si>
  <si>
    <t>08. Kokonaisliikekulut/-hoitokulut ilman sijoitustoiminnan ja työkyvyn ylläpito- 
      toiminnan hoitokuluja % vakuutettujen palkka- ja työsulosummasta</t>
  </si>
  <si>
    <t>12.Toimintapääoma % vakavaraisuusrajan perusteena olevasta vastuuvelasta</t>
  </si>
  <si>
    <t>16. Siirto asiakashyvityksiin % TyEL-palkkasummasta</t>
  </si>
  <si>
    <t>17. TyEL-palkkasumma, milj. €</t>
  </si>
  <si>
    <t>18. YEL-työtulosumma, milj  €</t>
  </si>
  <si>
    <t>19. TyEL-vakuutuksia</t>
  </si>
  <si>
    <t>20. TyEL-vakuutettuja</t>
  </si>
  <si>
    <t>21. YEL-vakuutuksia</t>
  </si>
  <si>
    <t>08. Hoitokustannustuloilla katetut liikekulut % TyEL- palkka ja
      YEL-työtulosummasta</t>
  </si>
  <si>
    <t>-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</si>
</sst>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"/>
    <numFmt numFmtId="182" formatCode="0.0"/>
    <numFmt numFmtId="183" formatCode="&quot;Kyllä&quot;;&quot;Kyllä&quot;;&quot;Ei&quot;"/>
    <numFmt numFmtId="184" formatCode="&quot;Tosi&quot;;&quot;Tosi&quot;;&quot;Epätosi&quot;"/>
    <numFmt numFmtId="185" formatCode="&quot;Käytössä&quot;;&quot;Käytössä&quot;;&quot;Ei käytössä&quot;"/>
    <numFmt numFmtId="186" formatCode="#,##0\ [$€-1]"/>
    <numFmt numFmtId="187" formatCode="###,###,###,###,##0"/>
    <numFmt numFmtId="188" formatCode="#,##0.00;[Red]\-#,##0.00"/>
    <numFmt numFmtId="189" formatCode="0.0000"/>
    <numFmt numFmtId="190" formatCode="0.000"/>
    <numFmt numFmtId="191" formatCode="0.0\ %"/>
    <numFmt numFmtId="192" formatCode="#,##0.000"/>
    <numFmt numFmtId="193" formatCode="0.0%"/>
    <numFmt numFmtId="194" formatCode="[$€-2]\ #,##0"/>
    <numFmt numFmtId="195" formatCode="d\.m\.yyyy"/>
    <numFmt numFmtId="196" formatCode="#,##0\ [$€-1];[Red]\-#,##0\ [$€-1]"/>
    <numFmt numFmtId="197" formatCode="#,##0;[Red]\(#,##0\)"/>
    <numFmt numFmtId="198" formatCode="#,##0.0;[Red]\(#,##0.0\)"/>
    <numFmt numFmtId="199" formatCode="#,##0.0\ %;[Red]\(#,##0.0\ %\)"/>
    <numFmt numFmtId="200" formatCode="#,##0.00;[Red]\(#,##0.00\)"/>
    <numFmt numFmtId="201" formatCode="#,##0.000\ %;[Red]\(#,##0.000\ %\)"/>
    <numFmt numFmtId="202" formatCode="###0.0;[Red]\(###0.0\)"/>
    <numFmt numFmtId="203" formatCode="###0.0\ %;[Red]\(###0.0\ %\)"/>
    <numFmt numFmtId="204" formatCode="###0;[Red]\(###0\)"/>
    <numFmt numFmtId="205" formatCode="#,###,"/>
  </numFmts>
  <fonts count="32">
    <font>
      <sz val="10"/>
      <color indexed="8"/>
      <name val="Arial"/>
      <family val="0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theme="9" tint="-0.499969989061355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>
        <color indexed="63"/>
      </top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theme="0" tint="-0.24993999302387238"/>
      </bottom>
    </border>
    <border>
      <left style="thin"/>
      <right style="thin">
        <color indexed="55"/>
      </right>
      <top style="thin">
        <color indexed="55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</borders>
  <cellStyleXfs count="1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7" fillId="4" borderId="1" applyNumberFormat="0" applyFont="0" applyAlignment="0" applyProtection="0"/>
    <xf numFmtId="0" fontId="1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0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 applyFont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" borderId="2" applyNumberFormat="0" applyAlignment="0" applyProtection="0"/>
    <xf numFmtId="0" fontId="24" fillId="9" borderId="7" applyNumberFormat="0" applyAlignment="0" applyProtection="0"/>
    <xf numFmtId="0" fontId="25" fillId="16" borderId="8" applyNumberFormat="0" applyAlignment="0" applyProtection="0"/>
    <xf numFmtId="0" fontId="7" fillId="17" borderId="0">
      <alignment horizontal="left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18" borderId="0" xfId="0" applyFill="1" applyAlignment="1">
      <alignment/>
    </xf>
    <xf numFmtId="0" fontId="1" fillId="18" borderId="0" xfId="0" applyFont="1" applyFill="1" applyAlignment="1">
      <alignment/>
    </xf>
    <xf numFmtId="0" fontId="0" fillId="18" borderId="9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0" xfId="0" applyFill="1" applyAlignment="1">
      <alignment horizontal="center"/>
    </xf>
    <xf numFmtId="181" fontId="0" fillId="18" borderId="0" xfId="0" applyNumberFormat="1" applyFill="1" applyBorder="1" applyAlignment="1">
      <alignment/>
    </xf>
    <xf numFmtId="181" fontId="0" fillId="18" borderId="0" xfId="0" applyNumberFormat="1" applyFill="1" applyAlignment="1">
      <alignment/>
    </xf>
    <xf numFmtId="181" fontId="0" fillId="18" borderId="10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181" fontId="1" fillId="0" borderId="1" xfId="0" applyNumberFormat="1" applyFont="1" applyFill="1" applyBorder="1" applyAlignment="1">
      <alignment horizontal="center" wrapText="1"/>
    </xf>
    <xf numFmtId="182" fontId="6" fillId="0" borderId="1" xfId="0" applyNumberFormat="1" applyFont="1" applyBorder="1" applyAlignment="1">
      <alignment horizontal="right"/>
    </xf>
    <xf numFmtId="0" fontId="1" fillId="18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wrapText="1"/>
    </xf>
    <xf numFmtId="182" fontId="6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81" fontId="1" fillId="0" borderId="11" xfId="0" applyNumberFormat="1" applyFont="1" applyFill="1" applyBorder="1" applyAlignment="1">
      <alignment horizontal="center" wrapText="1"/>
    </xf>
    <xf numFmtId="0" fontId="10" fillId="0" borderId="0" xfId="123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right" wrapText="1"/>
    </xf>
    <xf numFmtId="181" fontId="1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wrapText="1"/>
    </xf>
    <xf numFmtId="182" fontId="6" fillId="0" borderId="14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/>
    </xf>
    <xf numFmtId="182" fontId="6" fillId="0" borderId="15" xfId="1235" applyNumberFormat="1" applyFont="1" applyFill="1" applyBorder="1" applyAlignment="1" applyProtection="1">
      <alignment horizontal="right"/>
      <protection/>
    </xf>
    <xf numFmtId="1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182" fontId="6" fillId="0" borderId="15" xfId="0" applyNumberFormat="1" applyFont="1" applyBorder="1" applyAlignment="1">
      <alignment horizontal="right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1" fontId="6" fillId="0" borderId="12" xfId="0" applyNumberFormat="1" applyFont="1" applyFill="1" applyBorder="1" applyAlignment="1">
      <alignment/>
    </xf>
    <xf numFmtId="187" fontId="7" fillId="18" borderId="0" xfId="1233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 wrapText="1"/>
    </xf>
    <xf numFmtId="3" fontId="6" fillId="0" borderId="21" xfId="0" applyNumberFormat="1" applyFont="1" applyFill="1" applyBorder="1" applyAlignment="1">
      <alignment/>
    </xf>
    <xf numFmtId="181" fontId="1" fillId="0" borderId="20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81" fontId="2" fillId="0" borderId="1" xfId="0" applyNumberFormat="1" applyFont="1" applyFill="1" applyBorder="1" applyAlignment="1">
      <alignment horizontal="right" wrapText="1"/>
    </xf>
    <xf numFmtId="3" fontId="7" fillId="18" borderId="0" xfId="1235" applyNumberFormat="1" applyFont="1" applyFill="1" applyBorder="1" applyAlignment="1" applyProtection="1">
      <alignment horizontal="right"/>
      <protection/>
    </xf>
    <xf numFmtId="1" fontId="6" fillId="18" borderId="0" xfId="0" applyNumberFormat="1" applyFont="1" applyFill="1" applyBorder="1" applyAlignment="1">
      <alignment/>
    </xf>
    <xf numFmtId="187" fontId="7" fillId="18" borderId="0" xfId="1235" applyNumberFormat="1" applyFont="1" applyFill="1" applyBorder="1" applyAlignment="1" applyProtection="1">
      <alignment horizontal="right"/>
      <protection/>
    </xf>
    <xf numFmtId="182" fontId="7" fillId="18" borderId="0" xfId="1235" applyNumberFormat="1" applyFont="1" applyFill="1" applyBorder="1" applyAlignment="1" applyProtection="1">
      <alignment horizontal="right"/>
      <protection/>
    </xf>
    <xf numFmtId="0" fontId="7" fillId="18" borderId="0" xfId="1236" applyFont="1" applyFill="1" applyBorder="1">
      <alignment/>
      <protection/>
    </xf>
    <xf numFmtId="18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81" fontId="2" fillId="0" borderId="12" xfId="0" applyNumberFormat="1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181" fontId="1" fillId="2" borderId="24" xfId="0" applyNumberFormat="1" applyFont="1" applyFill="1" applyBorder="1" applyAlignment="1">
      <alignment horizontal="center" wrapText="1"/>
    </xf>
    <xf numFmtId="181" fontId="1" fillId="2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/>
    </xf>
    <xf numFmtId="181" fontId="1" fillId="0" borderId="27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3" fontId="2" fillId="0" borderId="29" xfId="1149" applyNumberFormat="1" applyFont="1" applyFill="1" applyBorder="1" applyAlignment="1">
      <alignment horizontal="right" wrapText="1"/>
      <protection/>
    </xf>
    <xf numFmtId="3" fontId="2" fillId="0" borderId="30" xfId="1149" applyNumberFormat="1" applyFont="1" applyFill="1" applyBorder="1" applyAlignment="1">
      <alignment horizontal="right" wrapText="1"/>
      <protection/>
    </xf>
    <xf numFmtId="181" fontId="1" fillId="0" borderId="31" xfId="1149" applyNumberFormat="1" applyFont="1" applyFill="1" applyBorder="1" applyAlignment="1">
      <alignment horizontal="center" wrapText="1"/>
      <protection/>
    </xf>
    <xf numFmtId="3" fontId="2" fillId="0" borderId="32" xfId="1149" applyNumberFormat="1" applyFont="1" applyFill="1" applyBorder="1" applyAlignment="1">
      <alignment horizontal="right" wrapText="1"/>
      <protection/>
    </xf>
    <xf numFmtId="3" fontId="2" fillId="0" borderId="33" xfId="1149" applyNumberFormat="1" applyFont="1" applyFill="1" applyBorder="1" applyAlignment="1">
      <alignment horizontal="right" wrapText="1"/>
      <protection/>
    </xf>
    <xf numFmtId="3" fontId="2" fillId="0" borderId="28" xfId="0" applyNumberFormat="1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left"/>
    </xf>
    <xf numFmtId="181" fontId="1" fillId="0" borderId="0" xfId="1149" applyNumberFormat="1" applyFont="1" applyFill="1" applyBorder="1" applyAlignment="1">
      <alignment horizontal="center" wrapText="1"/>
      <protection/>
    </xf>
    <xf numFmtId="3" fontId="2" fillId="0" borderId="15" xfId="1149" applyNumberFormat="1" applyFont="1" applyFill="1" applyBorder="1" applyAlignment="1">
      <alignment horizontal="right" wrapText="1"/>
      <protection/>
    </xf>
    <xf numFmtId="3" fontId="2" fillId="0" borderId="35" xfId="1149" applyNumberFormat="1" applyFont="1" applyFill="1" applyBorder="1" applyAlignment="1">
      <alignment horizontal="right" wrapText="1"/>
      <protection/>
    </xf>
    <xf numFmtId="181" fontId="2" fillId="0" borderId="35" xfId="1149" applyNumberFormat="1" applyFont="1" applyFill="1" applyBorder="1" applyAlignment="1">
      <alignment horizontal="right" wrapText="1"/>
      <protection/>
    </xf>
    <xf numFmtId="3" fontId="2" fillId="0" borderId="36" xfId="1149" applyNumberFormat="1" applyFont="1" applyFill="1" applyBorder="1" applyAlignment="1">
      <alignment horizontal="right" wrapText="1"/>
      <protection/>
    </xf>
    <xf numFmtId="181" fontId="2" fillId="0" borderId="36" xfId="1149" applyNumberFormat="1" applyFont="1" applyFill="1" applyBorder="1" applyAlignment="1">
      <alignment horizontal="right" wrapText="1"/>
      <protection/>
    </xf>
    <xf numFmtId="3" fontId="2" fillId="0" borderId="37" xfId="1149" applyNumberFormat="1" applyFont="1" applyFill="1" applyBorder="1" applyAlignment="1">
      <alignment horizontal="right" wrapText="1"/>
      <protection/>
    </xf>
    <xf numFmtId="181" fontId="2" fillId="0" borderId="37" xfId="1149" applyNumberFormat="1" applyFont="1" applyFill="1" applyBorder="1" applyAlignment="1">
      <alignment horizontal="right" wrapText="1"/>
      <protection/>
    </xf>
    <xf numFmtId="3" fontId="2" fillId="0" borderId="38" xfId="1149" applyNumberFormat="1" applyFont="1" applyFill="1" applyBorder="1" applyAlignment="1">
      <alignment horizontal="right" wrapText="1"/>
      <protection/>
    </xf>
    <xf numFmtId="181" fontId="1" fillId="2" borderId="0" xfId="0" applyNumberFormat="1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3" fontId="6" fillId="0" borderId="35" xfId="0" applyNumberFormat="1" applyFont="1" applyFill="1" applyBorder="1" applyAlignment="1">
      <alignment horizontal="right" wrapText="1"/>
    </xf>
    <xf numFmtId="3" fontId="6" fillId="0" borderId="36" xfId="0" applyNumberFormat="1" applyFont="1" applyFill="1" applyBorder="1" applyAlignment="1">
      <alignment horizontal="right" wrapText="1"/>
    </xf>
    <xf numFmtId="181" fontId="6" fillId="0" borderId="35" xfId="0" applyNumberFormat="1" applyFont="1" applyFill="1" applyBorder="1" applyAlignment="1">
      <alignment horizontal="right" wrapText="1"/>
    </xf>
    <xf numFmtId="181" fontId="6" fillId="0" borderId="36" xfId="0" applyNumberFormat="1" applyFont="1" applyFill="1" applyBorder="1" applyAlignment="1">
      <alignment horizontal="right" wrapText="1"/>
    </xf>
    <xf numFmtId="3" fontId="6" fillId="0" borderId="40" xfId="0" applyNumberFormat="1" applyFont="1" applyFill="1" applyBorder="1" applyAlignment="1">
      <alignment horizontal="right" wrapText="1"/>
    </xf>
    <xf numFmtId="3" fontId="6" fillId="0" borderId="41" xfId="0" applyNumberFormat="1" applyFont="1" applyFill="1" applyBorder="1" applyAlignment="1">
      <alignment horizontal="right" wrapText="1"/>
    </xf>
    <xf numFmtId="181" fontId="31" fillId="2" borderId="0" xfId="0" applyNumberFormat="1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right" wrapText="1"/>
    </xf>
    <xf numFmtId="181" fontId="2" fillId="0" borderId="35" xfId="0" applyNumberFormat="1" applyFont="1" applyFill="1" applyBorder="1" applyAlignment="1">
      <alignment horizontal="right" wrapText="1"/>
    </xf>
    <xf numFmtId="181" fontId="2" fillId="0" borderId="16" xfId="0" applyNumberFormat="1" applyFont="1" applyFill="1" applyBorder="1" applyAlignment="1">
      <alignment horizontal="right" wrapText="1"/>
    </xf>
    <xf numFmtId="181" fontId="6" fillId="0" borderId="37" xfId="0" applyNumberFormat="1" applyFont="1" applyFill="1" applyBorder="1" applyAlignment="1">
      <alignment horizontal="right" wrapText="1"/>
    </xf>
  </cellXfs>
  <cellStyles count="1242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14" xfId="20"/>
    <cellStyle name="20 % - Aksentti1 15" xfId="21"/>
    <cellStyle name="20 % - Aksentti1 16" xfId="22"/>
    <cellStyle name="20 % - Aksentti1 17" xfId="23"/>
    <cellStyle name="20 % - Aksentti1 18" xfId="24"/>
    <cellStyle name="20 % - Aksentti1 19" xfId="25"/>
    <cellStyle name="20 % - Aksentti1 2" xfId="26"/>
    <cellStyle name="20 % - Aksentti1 2 2" xfId="27"/>
    <cellStyle name="20 % - Aksentti1 20" xfId="28"/>
    <cellStyle name="20 % - Aksentti1 21" xfId="29"/>
    <cellStyle name="20 % - Aksentti1 22" xfId="30"/>
    <cellStyle name="20 % - Aksentti1 23" xfId="31"/>
    <cellStyle name="20 % - Aksentti1 24" xfId="32"/>
    <cellStyle name="20 % - Aksentti1 25" xfId="33"/>
    <cellStyle name="20 % - Aksentti1 26" xfId="34"/>
    <cellStyle name="20 % - Aksentti1 27" xfId="35"/>
    <cellStyle name="20 % - Aksentti1 28" xfId="36"/>
    <cellStyle name="20 % - Aksentti1 29" xfId="37"/>
    <cellStyle name="20 % - Aksentti1 3" xfId="38"/>
    <cellStyle name="20 % - Aksentti1 30" xfId="39"/>
    <cellStyle name="20 % - Aksentti1 31" xfId="40"/>
    <cellStyle name="20 % - Aksentti1 32" xfId="41"/>
    <cellStyle name="20 % - Aksentti1 33" xfId="42"/>
    <cellStyle name="20 % - Aksentti1 34" xfId="43"/>
    <cellStyle name="20 % - Aksentti1 35" xfId="44"/>
    <cellStyle name="20 % - Aksentti1 36" xfId="45"/>
    <cellStyle name="20 % - Aksentti1 37" xfId="46"/>
    <cellStyle name="20 % - Aksentti1 38" xfId="47"/>
    <cellStyle name="20 % - Aksentti1 39" xfId="48"/>
    <cellStyle name="20 % - Aksentti1 4" xfId="49"/>
    <cellStyle name="20 % - Aksentti1 40" xfId="50"/>
    <cellStyle name="20 % - Aksentti1 41" xfId="51"/>
    <cellStyle name="20 % - Aksentti1 42" xfId="52"/>
    <cellStyle name="20 % - Aksentti1 43" xfId="53"/>
    <cellStyle name="20 % - Aksentti1 44" xfId="54"/>
    <cellStyle name="20 % - Aksentti1 45" xfId="55"/>
    <cellStyle name="20 % - Aksentti1 46" xfId="56"/>
    <cellStyle name="20 % - Aksentti1 47" xfId="57"/>
    <cellStyle name="20 % - Aksentti1 48" xfId="58"/>
    <cellStyle name="20 % - Aksentti1 49" xfId="59"/>
    <cellStyle name="20 % - Aksentti1 5" xfId="60"/>
    <cellStyle name="20 % - Aksentti1 50" xfId="61"/>
    <cellStyle name="20 % - Aksentti1 51" xfId="62"/>
    <cellStyle name="20 % - Aksentti1 6" xfId="63"/>
    <cellStyle name="20 % - Aksentti1 7" xfId="64"/>
    <cellStyle name="20 % - Aksentti1 8" xfId="65"/>
    <cellStyle name="20 % - Aksentti1 9" xfId="66"/>
    <cellStyle name="20 % - Aksentti2" xfId="67"/>
    <cellStyle name="20 % - Aksentti2 10" xfId="68"/>
    <cellStyle name="20 % - Aksentti2 11" xfId="69"/>
    <cellStyle name="20 % - Aksentti2 12" xfId="70"/>
    <cellStyle name="20 % - Aksentti2 13" xfId="71"/>
    <cellStyle name="20 % - Aksentti2 14" xfId="72"/>
    <cellStyle name="20 % - Aksentti2 15" xfId="73"/>
    <cellStyle name="20 % - Aksentti2 16" xfId="74"/>
    <cellStyle name="20 % - Aksentti2 17" xfId="75"/>
    <cellStyle name="20 % - Aksentti2 18" xfId="76"/>
    <cellStyle name="20 % - Aksentti2 19" xfId="77"/>
    <cellStyle name="20 % - Aksentti2 2" xfId="78"/>
    <cellStyle name="20 % - Aksentti2 2 2" xfId="79"/>
    <cellStyle name="20 % - Aksentti2 20" xfId="80"/>
    <cellStyle name="20 % - Aksentti2 21" xfId="81"/>
    <cellStyle name="20 % - Aksentti2 22" xfId="82"/>
    <cellStyle name="20 % - Aksentti2 23" xfId="83"/>
    <cellStyle name="20 % - Aksentti2 24" xfId="84"/>
    <cellStyle name="20 % - Aksentti2 25" xfId="85"/>
    <cellStyle name="20 % - Aksentti2 26" xfId="86"/>
    <cellStyle name="20 % - Aksentti2 27" xfId="87"/>
    <cellStyle name="20 % - Aksentti2 28" xfId="88"/>
    <cellStyle name="20 % - Aksentti2 29" xfId="89"/>
    <cellStyle name="20 % - Aksentti2 3" xfId="90"/>
    <cellStyle name="20 % - Aksentti2 30" xfId="91"/>
    <cellStyle name="20 % - Aksentti2 31" xfId="92"/>
    <cellStyle name="20 % - Aksentti2 32" xfId="93"/>
    <cellStyle name="20 % - Aksentti2 33" xfId="94"/>
    <cellStyle name="20 % - Aksentti2 34" xfId="95"/>
    <cellStyle name="20 % - Aksentti2 35" xfId="96"/>
    <cellStyle name="20 % - Aksentti2 36" xfId="97"/>
    <cellStyle name="20 % - Aksentti2 37" xfId="98"/>
    <cellStyle name="20 % - Aksentti2 38" xfId="99"/>
    <cellStyle name="20 % - Aksentti2 39" xfId="100"/>
    <cellStyle name="20 % - Aksentti2 4" xfId="101"/>
    <cellStyle name="20 % - Aksentti2 40" xfId="102"/>
    <cellStyle name="20 % - Aksentti2 41" xfId="103"/>
    <cellStyle name="20 % - Aksentti2 42" xfId="104"/>
    <cellStyle name="20 % - Aksentti2 43" xfId="105"/>
    <cellStyle name="20 % - Aksentti2 44" xfId="106"/>
    <cellStyle name="20 % - Aksentti2 45" xfId="107"/>
    <cellStyle name="20 % - Aksentti2 46" xfId="108"/>
    <cellStyle name="20 % - Aksentti2 47" xfId="109"/>
    <cellStyle name="20 % - Aksentti2 48" xfId="110"/>
    <cellStyle name="20 % - Aksentti2 49" xfId="111"/>
    <cellStyle name="20 % - Aksentti2 5" xfId="112"/>
    <cellStyle name="20 % - Aksentti2 50" xfId="113"/>
    <cellStyle name="20 % - Aksentti2 51" xfId="114"/>
    <cellStyle name="20 % - Aksentti2 6" xfId="115"/>
    <cellStyle name="20 % - Aksentti2 7" xfId="116"/>
    <cellStyle name="20 % - Aksentti2 8" xfId="117"/>
    <cellStyle name="20 % - Aksentti2 9" xfId="118"/>
    <cellStyle name="20 % - Aksentti3" xfId="119"/>
    <cellStyle name="20 % - Aksentti3 10" xfId="120"/>
    <cellStyle name="20 % - Aksentti3 11" xfId="121"/>
    <cellStyle name="20 % - Aksentti3 12" xfId="122"/>
    <cellStyle name="20 % - Aksentti3 13" xfId="123"/>
    <cellStyle name="20 % - Aksentti3 14" xfId="124"/>
    <cellStyle name="20 % - Aksentti3 15" xfId="125"/>
    <cellStyle name="20 % - Aksentti3 16" xfId="126"/>
    <cellStyle name="20 % - Aksentti3 17" xfId="127"/>
    <cellStyle name="20 % - Aksentti3 18" xfId="128"/>
    <cellStyle name="20 % - Aksentti3 19" xfId="129"/>
    <cellStyle name="20 % - Aksentti3 2" xfId="130"/>
    <cellStyle name="20 % - Aksentti3 2 2" xfId="131"/>
    <cellStyle name="20 % - Aksentti3 20" xfId="132"/>
    <cellStyle name="20 % - Aksentti3 21" xfId="133"/>
    <cellStyle name="20 % - Aksentti3 22" xfId="134"/>
    <cellStyle name="20 % - Aksentti3 23" xfId="135"/>
    <cellStyle name="20 % - Aksentti3 24" xfId="136"/>
    <cellStyle name="20 % - Aksentti3 25" xfId="137"/>
    <cellStyle name="20 % - Aksentti3 26" xfId="138"/>
    <cellStyle name="20 % - Aksentti3 27" xfId="139"/>
    <cellStyle name="20 % - Aksentti3 28" xfId="140"/>
    <cellStyle name="20 % - Aksentti3 29" xfId="141"/>
    <cellStyle name="20 % - Aksentti3 3" xfId="142"/>
    <cellStyle name="20 % - Aksentti3 30" xfId="143"/>
    <cellStyle name="20 % - Aksentti3 31" xfId="144"/>
    <cellStyle name="20 % - Aksentti3 32" xfId="145"/>
    <cellStyle name="20 % - Aksentti3 33" xfId="146"/>
    <cellStyle name="20 % - Aksentti3 34" xfId="147"/>
    <cellStyle name="20 % - Aksentti3 35" xfId="148"/>
    <cellStyle name="20 % - Aksentti3 36" xfId="149"/>
    <cellStyle name="20 % - Aksentti3 37" xfId="150"/>
    <cellStyle name="20 % - Aksentti3 38" xfId="151"/>
    <cellStyle name="20 % - Aksentti3 39" xfId="152"/>
    <cellStyle name="20 % - Aksentti3 4" xfId="153"/>
    <cellStyle name="20 % - Aksentti3 40" xfId="154"/>
    <cellStyle name="20 % - Aksentti3 41" xfId="155"/>
    <cellStyle name="20 % - Aksentti3 42" xfId="156"/>
    <cellStyle name="20 % - Aksentti3 43" xfId="157"/>
    <cellStyle name="20 % - Aksentti3 44" xfId="158"/>
    <cellStyle name="20 % - Aksentti3 45" xfId="159"/>
    <cellStyle name="20 % - Aksentti3 46" xfId="160"/>
    <cellStyle name="20 % - Aksentti3 47" xfId="161"/>
    <cellStyle name="20 % - Aksentti3 48" xfId="162"/>
    <cellStyle name="20 % - Aksentti3 49" xfId="163"/>
    <cellStyle name="20 % - Aksentti3 5" xfId="164"/>
    <cellStyle name="20 % - Aksentti3 50" xfId="165"/>
    <cellStyle name="20 % - Aksentti3 51" xfId="166"/>
    <cellStyle name="20 % - Aksentti3 6" xfId="167"/>
    <cellStyle name="20 % - Aksentti3 7" xfId="168"/>
    <cellStyle name="20 % - Aksentti3 8" xfId="169"/>
    <cellStyle name="20 % - Aksentti3 9" xfId="170"/>
    <cellStyle name="20 % - Aksentti4" xfId="171"/>
    <cellStyle name="20 % - Aksentti4 10" xfId="172"/>
    <cellStyle name="20 % - Aksentti4 11" xfId="173"/>
    <cellStyle name="20 % - Aksentti4 12" xfId="174"/>
    <cellStyle name="20 % - Aksentti4 13" xfId="175"/>
    <cellStyle name="20 % - Aksentti4 14" xfId="176"/>
    <cellStyle name="20 % - Aksentti4 15" xfId="177"/>
    <cellStyle name="20 % - Aksentti4 16" xfId="178"/>
    <cellStyle name="20 % - Aksentti4 17" xfId="179"/>
    <cellStyle name="20 % - Aksentti4 18" xfId="180"/>
    <cellStyle name="20 % - Aksentti4 19" xfId="181"/>
    <cellStyle name="20 % - Aksentti4 2" xfId="182"/>
    <cellStyle name="20 % - Aksentti4 2 2" xfId="183"/>
    <cellStyle name="20 % - Aksentti4 20" xfId="184"/>
    <cellStyle name="20 % - Aksentti4 21" xfId="185"/>
    <cellStyle name="20 % - Aksentti4 22" xfId="186"/>
    <cellStyle name="20 % - Aksentti4 23" xfId="187"/>
    <cellStyle name="20 % - Aksentti4 24" xfId="188"/>
    <cellStyle name="20 % - Aksentti4 25" xfId="189"/>
    <cellStyle name="20 % - Aksentti4 26" xfId="190"/>
    <cellStyle name="20 % - Aksentti4 27" xfId="191"/>
    <cellStyle name="20 % - Aksentti4 28" xfId="192"/>
    <cellStyle name="20 % - Aksentti4 29" xfId="193"/>
    <cellStyle name="20 % - Aksentti4 3" xfId="194"/>
    <cellStyle name="20 % - Aksentti4 30" xfId="195"/>
    <cellStyle name="20 % - Aksentti4 31" xfId="196"/>
    <cellStyle name="20 % - Aksentti4 32" xfId="197"/>
    <cellStyle name="20 % - Aksentti4 33" xfId="198"/>
    <cellStyle name="20 % - Aksentti4 34" xfId="199"/>
    <cellStyle name="20 % - Aksentti4 35" xfId="200"/>
    <cellStyle name="20 % - Aksentti4 36" xfId="201"/>
    <cellStyle name="20 % - Aksentti4 37" xfId="202"/>
    <cellStyle name="20 % - Aksentti4 38" xfId="203"/>
    <cellStyle name="20 % - Aksentti4 39" xfId="204"/>
    <cellStyle name="20 % - Aksentti4 4" xfId="205"/>
    <cellStyle name="20 % - Aksentti4 40" xfId="206"/>
    <cellStyle name="20 % - Aksentti4 41" xfId="207"/>
    <cellStyle name="20 % - Aksentti4 42" xfId="208"/>
    <cellStyle name="20 % - Aksentti4 43" xfId="209"/>
    <cellStyle name="20 % - Aksentti4 44" xfId="210"/>
    <cellStyle name="20 % - Aksentti4 45" xfId="211"/>
    <cellStyle name="20 % - Aksentti4 46" xfId="212"/>
    <cellStyle name="20 % - Aksentti4 47" xfId="213"/>
    <cellStyle name="20 % - Aksentti4 48" xfId="214"/>
    <cellStyle name="20 % - Aksentti4 49" xfId="215"/>
    <cellStyle name="20 % - Aksentti4 5" xfId="216"/>
    <cellStyle name="20 % - Aksentti4 50" xfId="217"/>
    <cellStyle name="20 % - Aksentti4 51" xfId="218"/>
    <cellStyle name="20 % - Aksentti4 6" xfId="219"/>
    <cellStyle name="20 % - Aksentti4 7" xfId="220"/>
    <cellStyle name="20 % - Aksentti4 8" xfId="221"/>
    <cellStyle name="20 % - Aksentti4 9" xfId="222"/>
    <cellStyle name="20 % - Aksentti5" xfId="223"/>
    <cellStyle name="20 % - Aksentti5 10" xfId="224"/>
    <cellStyle name="20 % - Aksentti5 11" xfId="225"/>
    <cellStyle name="20 % - Aksentti5 12" xfId="226"/>
    <cellStyle name="20 % - Aksentti5 13" xfId="227"/>
    <cellStyle name="20 % - Aksentti5 14" xfId="228"/>
    <cellStyle name="20 % - Aksentti5 15" xfId="229"/>
    <cellStyle name="20 % - Aksentti5 16" xfId="230"/>
    <cellStyle name="20 % - Aksentti5 17" xfId="231"/>
    <cellStyle name="20 % - Aksentti5 18" xfId="232"/>
    <cellStyle name="20 % - Aksentti5 19" xfId="233"/>
    <cellStyle name="20 % - Aksentti5 2" xfId="234"/>
    <cellStyle name="20 % - Aksentti5 2 2" xfId="235"/>
    <cellStyle name="20 % - Aksentti5 20" xfId="236"/>
    <cellStyle name="20 % - Aksentti5 21" xfId="237"/>
    <cellStyle name="20 % - Aksentti5 22" xfId="238"/>
    <cellStyle name="20 % - Aksentti5 23" xfId="239"/>
    <cellStyle name="20 % - Aksentti5 24" xfId="240"/>
    <cellStyle name="20 % - Aksentti5 25" xfId="241"/>
    <cellStyle name="20 % - Aksentti5 26" xfId="242"/>
    <cellStyle name="20 % - Aksentti5 27" xfId="243"/>
    <cellStyle name="20 % - Aksentti5 28" xfId="244"/>
    <cellStyle name="20 % - Aksentti5 29" xfId="245"/>
    <cellStyle name="20 % - Aksentti5 3" xfId="246"/>
    <cellStyle name="20 % - Aksentti5 30" xfId="247"/>
    <cellStyle name="20 % - Aksentti5 31" xfId="248"/>
    <cellStyle name="20 % - Aksentti5 32" xfId="249"/>
    <cellStyle name="20 % - Aksentti5 33" xfId="250"/>
    <cellStyle name="20 % - Aksentti5 34" xfId="251"/>
    <cellStyle name="20 % - Aksentti5 35" xfId="252"/>
    <cellStyle name="20 % - Aksentti5 36" xfId="253"/>
    <cellStyle name="20 % - Aksentti5 37" xfId="254"/>
    <cellStyle name="20 % - Aksentti5 38" xfId="255"/>
    <cellStyle name="20 % - Aksentti5 39" xfId="256"/>
    <cellStyle name="20 % - Aksentti5 4" xfId="257"/>
    <cellStyle name="20 % - Aksentti5 40" xfId="258"/>
    <cellStyle name="20 % - Aksentti5 41" xfId="259"/>
    <cellStyle name="20 % - Aksentti5 42" xfId="260"/>
    <cellStyle name="20 % - Aksentti5 43" xfId="261"/>
    <cellStyle name="20 % - Aksentti5 44" xfId="262"/>
    <cellStyle name="20 % - Aksentti5 45" xfId="263"/>
    <cellStyle name="20 % - Aksentti5 46" xfId="264"/>
    <cellStyle name="20 % - Aksentti5 47" xfId="265"/>
    <cellStyle name="20 % - Aksentti5 48" xfId="266"/>
    <cellStyle name="20 % - Aksentti5 49" xfId="267"/>
    <cellStyle name="20 % - Aksentti5 5" xfId="268"/>
    <cellStyle name="20 % - Aksentti5 50" xfId="269"/>
    <cellStyle name="20 % - Aksentti5 51" xfId="270"/>
    <cellStyle name="20 % - Aksentti5 6" xfId="271"/>
    <cellStyle name="20 % - Aksentti5 7" xfId="272"/>
    <cellStyle name="20 % - Aksentti5 8" xfId="273"/>
    <cellStyle name="20 % - Aksentti5 9" xfId="274"/>
    <cellStyle name="20 % - Aksentti6" xfId="275"/>
    <cellStyle name="20 % - Aksentti6 10" xfId="276"/>
    <cellStyle name="20 % - Aksentti6 11" xfId="277"/>
    <cellStyle name="20 % - Aksentti6 12" xfId="278"/>
    <cellStyle name="20 % - Aksentti6 13" xfId="279"/>
    <cellStyle name="20 % - Aksentti6 14" xfId="280"/>
    <cellStyle name="20 % - Aksentti6 15" xfId="281"/>
    <cellStyle name="20 % - Aksentti6 16" xfId="282"/>
    <cellStyle name="20 % - Aksentti6 17" xfId="283"/>
    <cellStyle name="20 % - Aksentti6 18" xfId="284"/>
    <cellStyle name="20 % - Aksentti6 19" xfId="285"/>
    <cellStyle name="20 % - Aksentti6 2" xfId="286"/>
    <cellStyle name="20 % - Aksentti6 2 2" xfId="287"/>
    <cellStyle name="20 % - Aksentti6 20" xfId="288"/>
    <cellStyle name="20 % - Aksentti6 21" xfId="289"/>
    <cellStyle name="20 % - Aksentti6 22" xfId="290"/>
    <cellStyle name="20 % - Aksentti6 23" xfId="291"/>
    <cellStyle name="20 % - Aksentti6 24" xfId="292"/>
    <cellStyle name="20 % - Aksentti6 25" xfId="293"/>
    <cellStyle name="20 % - Aksentti6 26" xfId="294"/>
    <cellStyle name="20 % - Aksentti6 27" xfId="295"/>
    <cellStyle name="20 % - Aksentti6 28" xfId="296"/>
    <cellStyle name="20 % - Aksentti6 29" xfId="297"/>
    <cellStyle name="20 % - Aksentti6 3" xfId="298"/>
    <cellStyle name="20 % - Aksentti6 30" xfId="299"/>
    <cellStyle name="20 % - Aksentti6 31" xfId="300"/>
    <cellStyle name="20 % - Aksentti6 32" xfId="301"/>
    <cellStyle name="20 % - Aksentti6 33" xfId="302"/>
    <cellStyle name="20 % - Aksentti6 34" xfId="303"/>
    <cellStyle name="20 % - Aksentti6 35" xfId="304"/>
    <cellStyle name="20 % - Aksentti6 36" xfId="305"/>
    <cellStyle name="20 % - Aksentti6 37" xfId="306"/>
    <cellStyle name="20 % - Aksentti6 38" xfId="307"/>
    <cellStyle name="20 % - Aksentti6 39" xfId="308"/>
    <cellStyle name="20 % - Aksentti6 4" xfId="309"/>
    <cellStyle name="20 % - Aksentti6 40" xfId="310"/>
    <cellStyle name="20 % - Aksentti6 41" xfId="311"/>
    <cellStyle name="20 % - Aksentti6 42" xfId="312"/>
    <cellStyle name="20 % - Aksentti6 43" xfId="313"/>
    <cellStyle name="20 % - Aksentti6 44" xfId="314"/>
    <cellStyle name="20 % - Aksentti6 45" xfId="315"/>
    <cellStyle name="20 % - Aksentti6 46" xfId="316"/>
    <cellStyle name="20 % - Aksentti6 47" xfId="317"/>
    <cellStyle name="20 % - Aksentti6 48" xfId="318"/>
    <cellStyle name="20 % - Aksentti6 49" xfId="319"/>
    <cellStyle name="20 % - Aksentti6 5" xfId="320"/>
    <cellStyle name="20 % - Aksentti6 50" xfId="321"/>
    <cellStyle name="20 % - Aksentti6 51" xfId="322"/>
    <cellStyle name="20 % - Aksentti6 6" xfId="323"/>
    <cellStyle name="20 % - Aksentti6 7" xfId="324"/>
    <cellStyle name="20 % - Aksentti6 8" xfId="325"/>
    <cellStyle name="20 % - Aksentti6 9" xfId="326"/>
    <cellStyle name="40 % - Aksentti1" xfId="327"/>
    <cellStyle name="40 % - Aksentti1 10" xfId="328"/>
    <cellStyle name="40 % - Aksentti1 11" xfId="329"/>
    <cellStyle name="40 % - Aksentti1 12" xfId="330"/>
    <cellStyle name="40 % - Aksentti1 13" xfId="331"/>
    <cellStyle name="40 % - Aksentti1 14" xfId="332"/>
    <cellStyle name="40 % - Aksentti1 15" xfId="333"/>
    <cellStyle name="40 % - Aksentti1 16" xfId="334"/>
    <cellStyle name="40 % - Aksentti1 17" xfId="335"/>
    <cellStyle name="40 % - Aksentti1 18" xfId="336"/>
    <cellStyle name="40 % - Aksentti1 19" xfId="337"/>
    <cellStyle name="40 % - Aksentti1 2" xfId="338"/>
    <cellStyle name="40 % - Aksentti1 2 2" xfId="339"/>
    <cellStyle name="40 % - Aksentti1 20" xfId="340"/>
    <cellStyle name="40 % - Aksentti1 21" xfId="341"/>
    <cellStyle name="40 % - Aksentti1 22" xfId="342"/>
    <cellStyle name="40 % - Aksentti1 23" xfId="343"/>
    <cellStyle name="40 % - Aksentti1 24" xfId="344"/>
    <cellStyle name="40 % - Aksentti1 25" xfId="345"/>
    <cellStyle name="40 % - Aksentti1 26" xfId="346"/>
    <cellStyle name="40 % - Aksentti1 27" xfId="347"/>
    <cellStyle name="40 % - Aksentti1 28" xfId="348"/>
    <cellStyle name="40 % - Aksentti1 29" xfId="349"/>
    <cellStyle name="40 % - Aksentti1 3" xfId="350"/>
    <cellStyle name="40 % - Aksentti1 30" xfId="351"/>
    <cellStyle name="40 % - Aksentti1 31" xfId="352"/>
    <cellStyle name="40 % - Aksentti1 32" xfId="353"/>
    <cellStyle name="40 % - Aksentti1 33" xfId="354"/>
    <cellStyle name="40 % - Aksentti1 34" xfId="355"/>
    <cellStyle name="40 % - Aksentti1 35" xfId="356"/>
    <cellStyle name="40 % - Aksentti1 36" xfId="357"/>
    <cellStyle name="40 % - Aksentti1 37" xfId="358"/>
    <cellStyle name="40 % - Aksentti1 38" xfId="359"/>
    <cellStyle name="40 % - Aksentti1 39" xfId="360"/>
    <cellStyle name="40 % - Aksentti1 4" xfId="361"/>
    <cellStyle name="40 % - Aksentti1 40" xfId="362"/>
    <cellStyle name="40 % - Aksentti1 41" xfId="363"/>
    <cellStyle name="40 % - Aksentti1 42" xfId="364"/>
    <cellStyle name="40 % - Aksentti1 43" xfId="365"/>
    <cellStyle name="40 % - Aksentti1 44" xfId="366"/>
    <cellStyle name="40 % - Aksentti1 45" xfId="367"/>
    <cellStyle name="40 % - Aksentti1 46" xfId="368"/>
    <cellStyle name="40 % - Aksentti1 47" xfId="369"/>
    <cellStyle name="40 % - Aksentti1 48" xfId="370"/>
    <cellStyle name="40 % - Aksentti1 49" xfId="371"/>
    <cellStyle name="40 % - Aksentti1 5" xfId="372"/>
    <cellStyle name="40 % - Aksentti1 50" xfId="373"/>
    <cellStyle name="40 % - Aksentti1 51" xfId="374"/>
    <cellStyle name="40 % - Aksentti1 6" xfId="375"/>
    <cellStyle name="40 % - Aksentti1 7" xfId="376"/>
    <cellStyle name="40 % - Aksentti1 8" xfId="377"/>
    <cellStyle name="40 % - Aksentti1 9" xfId="378"/>
    <cellStyle name="40 % - Aksentti2" xfId="379"/>
    <cellStyle name="40 % - Aksentti2 10" xfId="380"/>
    <cellStyle name="40 % - Aksentti2 11" xfId="381"/>
    <cellStyle name="40 % - Aksentti2 12" xfId="382"/>
    <cellStyle name="40 % - Aksentti2 13" xfId="383"/>
    <cellStyle name="40 % - Aksentti2 14" xfId="384"/>
    <cellStyle name="40 % - Aksentti2 15" xfId="385"/>
    <cellStyle name="40 % - Aksentti2 16" xfId="386"/>
    <cellStyle name="40 % - Aksentti2 17" xfId="387"/>
    <cellStyle name="40 % - Aksentti2 18" xfId="388"/>
    <cellStyle name="40 % - Aksentti2 19" xfId="389"/>
    <cellStyle name="40 % - Aksentti2 2" xfId="390"/>
    <cellStyle name="40 % - Aksentti2 2 2" xfId="391"/>
    <cellStyle name="40 % - Aksentti2 20" xfId="392"/>
    <cellStyle name="40 % - Aksentti2 21" xfId="393"/>
    <cellStyle name="40 % - Aksentti2 22" xfId="394"/>
    <cellStyle name="40 % - Aksentti2 23" xfId="395"/>
    <cellStyle name="40 % - Aksentti2 24" xfId="396"/>
    <cellStyle name="40 % - Aksentti2 25" xfId="397"/>
    <cellStyle name="40 % - Aksentti2 26" xfId="398"/>
    <cellStyle name="40 % - Aksentti2 27" xfId="399"/>
    <cellStyle name="40 % - Aksentti2 28" xfId="400"/>
    <cellStyle name="40 % - Aksentti2 29" xfId="401"/>
    <cellStyle name="40 % - Aksentti2 3" xfId="402"/>
    <cellStyle name="40 % - Aksentti2 30" xfId="403"/>
    <cellStyle name="40 % - Aksentti2 31" xfId="404"/>
    <cellStyle name="40 % - Aksentti2 32" xfId="405"/>
    <cellStyle name="40 % - Aksentti2 33" xfId="406"/>
    <cellStyle name="40 % - Aksentti2 34" xfId="407"/>
    <cellStyle name="40 % - Aksentti2 35" xfId="408"/>
    <cellStyle name="40 % - Aksentti2 36" xfId="409"/>
    <cellStyle name="40 % - Aksentti2 37" xfId="410"/>
    <cellStyle name="40 % - Aksentti2 38" xfId="411"/>
    <cellStyle name="40 % - Aksentti2 39" xfId="412"/>
    <cellStyle name="40 % - Aksentti2 4" xfId="413"/>
    <cellStyle name="40 % - Aksentti2 40" xfId="414"/>
    <cellStyle name="40 % - Aksentti2 41" xfId="415"/>
    <cellStyle name="40 % - Aksentti2 42" xfId="416"/>
    <cellStyle name="40 % - Aksentti2 43" xfId="417"/>
    <cellStyle name="40 % - Aksentti2 44" xfId="418"/>
    <cellStyle name="40 % - Aksentti2 45" xfId="419"/>
    <cellStyle name="40 % - Aksentti2 46" xfId="420"/>
    <cellStyle name="40 % - Aksentti2 47" xfId="421"/>
    <cellStyle name="40 % - Aksentti2 48" xfId="422"/>
    <cellStyle name="40 % - Aksentti2 49" xfId="423"/>
    <cellStyle name="40 % - Aksentti2 5" xfId="424"/>
    <cellStyle name="40 % - Aksentti2 50" xfId="425"/>
    <cellStyle name="40 % - Aksentti2 51" xfId="426"/>
    <cellStyle name="40 % - Aksentti2 6" xfId="427"/>
    <cellStyle name="40 % - Aksentti2 7" xfId="428"/>
    <cellStyle name="40 % - Aksentti2 8" xfId="429"/>
    <cellStyle name="40 % - Aksentti2 9" xfId="430"/>
    <cellStyle name="40 % - Aksentti3" xfId="431"/>
    <cellStyle name="40 % - Aksentti3 10" xfId="432"/>
    <cellStyle name="40 % - Aksentti3 11" xfId="433"/>
    <cellStyle name="40 % - Aksentti3 12" xfId="434"/>
    <cellStyle name="40 % - Aksentti3 13" xfId="435"/>
    <cellStyle name="40 % - Aksentti3 14" xfId="436"/>
    <cellStyle name="40 % - Aksentti3 15" xfId="437"/>
    <cellStyle name="40 % - Aksentti3 16" xfId="438"/>
    <cellStyle name="40 % - Aksentti3 17" xfId="439"/>
    <cellStyle name="40 % - Aksentti3 18" xfId="440"/>
    <cellStyle name="40 % - Aksentti3 19" xfId="441"/>
    <cellStyle name="40 % - Aksentti3 2" xfId="442"/>
    <cellStyle name="40 % - Aksentti3 2 2" xfId="443"/>
    <cellStyle name="40 % - Aksentti3 20" xfId="444"/>
    <cellStyle name="40 % - Aksentti3 21" xfId="445"/>
    <cellStyle name="40 % - Aksentti3 22" xfId="446"/>
    <cellStyle name="40 % - Aksentti3 23" xfId="447"/>
    <cellStyle name="40 % - Aksentti3 24" xfId="448"/>
    <cellStyle name="40 % - Aksentti3 25" xfId="449"/>
    <cellStyle name="40 % - Aksentti3 26" xfId="450"/>
    <cellStyle name="40 % - Aksentti3 27" xfId="451"/>
    <cellStyle name="40 % - Aksentti3 28" xfId="452"/>
    <cellStyle name="40 % - Aksentti3 29" xfId="453"/>
    <cellStyle name="40 % - Aksentti3 3" xfId="454"/>
    <cellStyle name="40 % - Aksentti3 30" xfId="455"/>
    <cellStyle name="40 % - Aksentti3 31" xfId="456"/>
    <cellStyle name="40 % - Aksentti3 32" xfId="457"/>
    <cellStyle name="40 % - Aksentti3 33" xfId="458"/>
    <cellStyle name="40 % - Aksentti3 34" xfId="459"/>
    <cellStyle name="40 % - Aksentti3 35" xfId="460"/>
    <cellStyle name="40 % - Aksentti3 36" xfId="461"/>
    <cellStyle name="40 % - Aksentti3 37" xfId="462"/>
    <cellStyle name="40 % - Aksentti3 38" xfId="463"/>
    <cellStyle name="40 % - Aksentti3 39" xfId="464"/>
    <cellStyle name="40 % - Aksentti3 4" xfId="465"/>
    <cellStyle name="40 % - Aksentti3 40" xfId="466"/>
    <cellStyle name="40 % - Aksentti3 41" xfId="467"/>
    <cellStyle name="40 % - Aksentti3 42" xfId="468"/>
    <cellStyle name="40 % - Aksentti3 43" xfId="469"/>
    <cellStyle name="40 % - Aksentti3 44" xfId="470"/>
    <cellStyle name="40 % - Aksentti3 45" xfId="471"/>
    <cellStyle name="40 % - Aksentti3 46" xfId="472"/>
    <cellStyle name="40 % - Aksentti3 47" xfId="473"/>
    <cellStyle name="40 % - Aksentti3 48" xfId="474"/>
    <cellStyle name="40 % - Aksentti3 49" xfId="475"/>
    <cellStyle name="40 % - Aksentti3 5" xfId="476"/>
    <cellStyle name="40 % - Aksentti3 50" xfId="477"/>
    <cellStyle name="40 % - Aksentti3 51" xfId="478"/>
    <cellStyle name="40 % - Aksentti3 6" xfId="479"/>
    <cellStyle name="40 % - Aksentti3 7" xfId="480"/>
    <cellStyle name="40 % - Aksentti3 8" xfId="481"/>
    <cellStyle name="40 % - Aksentti3 9" xfId="482"/>
    <cellStyle name="40 % - Aksentti4" xfId="483"/>
    <cellStyle name="40 % - Aksentti4 10" xfId="484"/>
    <cellStyle name="40 % - Aksentti4 11" xfId="485"/>
    <cellStyle name="40 % - Aksentti4 12" xfId="486"/>
    <cellStyle name="40 % - Aksentti4 13" xfId="487"/>
    <cellStyle name="40 % - Aksentti4 14" xfId="488"/>
    <cellStyle name="40 % - Aksentti4 15" xfId="489"/>
    <cellStyle name="40 % - Aksentti4 16" xfId="490"/>
    <cellStyle name="40 % - Aksentti4 17" xfId="491"/>
    <cellStyle name="40 % - Aksentti4 18" xfId="492"/>
    <cellStyle name="40 % - Aksentti4 19" xfId="493"/>
    <cellStyle name="40 % - Aksentti4 2" xfId="494"/>
    <cellStyle name="40 % - Aksentti4 2 2" xfId="495"/>
    <cellStyle name="40 % - Aksentti4 20" xfId="496"/>
    <cellStyle name="40 % - Aksentti4 21" xfId="497"/>
    <cellStyle name="40 % - Aksentti4 22" xfId="498"/>
    <cellStyle name="40 % - Aksentti4 23" xfId="499"/>
    <cellStyle name="40 % - Aksentti4 24" xfId="500"/>
    <cellStyle name="40 % - Aksentti4 25" xfId="501"/>
    <cellStyle name="40 % - Aksentti4 26" xfId="502"/>
    <cellStyle name="40 % - Aksentti4 27" xfId="503"/>
    <cellStyle name="40 % - Aksentti4 28" xfId="504"/>
    <cellStyle name="40 % - Aksentti4 29" xfId="505"/>
    <cellStyle name="40 % - Aksentti4 3" xfId="506"/>
    <cellStyle name="40 % - Aksentti4 30" xfId="507"/>
    <cellStyle name="40 % - Aksentti4 31" xfId="508"/>
    <cellStyle name="40 % - Aksentti4 32" xfId="509"/>
    <cellStyle name="40 % - Aksentti4 33" xfId="510"/>
    <cellStyle name="40 % - Aksentti4 34" xfId="511"/>
    <cellStyle name="40 % - Aksentti4 35" xfId="512"/>
    <cellStyle name="40 % - Aksentti4 36" xfId="513"/>
    <cellStyle name="40 % - Aksentti4 37" xfId="514"/>
    <cellStyle name="40 % - Aksentti4 38" xfId="515"/>
    <cellStyle name="40 % - Aksentti4 39" xfId="516"/>
    <cellStyle name="40 % - Aksentti4 4" xfId="517"/>
    <cellStyle name="40 % - Aksentti4 40" xfId="518"/>
    <cellStyle name="40 % - Aksentti4 41" xfId="519"/>
    <cellStyle name="40 % - Aksentti4 42" xfId="520"/>
    <cellStyle name="40 % - Aksentti4 43" xfId="521"/>
    <cellStyle name="40 % - Aksentti4 44" xfId="522"/>
    <cellStyle name="40 % - Aksentti4 45" xfId="523"/>
    <cellStyle name="40 % - Aksentti4 46" xfId="524"/>
    <cellStyle name="40 % - Aksentti4 47" xfId="525"/>
    <cellStyle name="40 % - Aksentti4 48" xfId="526"/>
    <cellStyle name="40 % - Aksentti4 49" xfId="527"/>
    <cellStyle name="40 % - Aksentti4 5" xfId="528"/>
    <cellStyle name="40 % - Aksentti4 50" xfId="529"/>
    <cellStyle name="40 % - Aksentti4 51" xfId="530"/>
    <cellStyle name="40 % - Aksentti4 6" xfId="531"/>
    <cellStyle name="40 % - Aksentti4 7" xfId="532"/>
    <cellStyle name="40 % - Aksentti4 8" xfId="533"/>
    <cellStyle name="40 % - Aksentti4 9" xfId="534"/>
    <cellStyle name="40 % - Aksentti5" xfId="535"/>
    <cellStyle name="40 % - Aksentti5 10" xfId="536"/>
    <cellStyle name="40 % - Aksentti5 11" xfId="537"/>
    <cellStyle name="40 % - Aksentti5 12" xfId="538"/>
    <cellStyle name="40 % - Aksentti5 13" xfId="539"/>
    <cellStyle name="40 % - Aksentti5 14" xfId="540"/>
    <cellStyle name="40 % - Aksentti5 15" xfId="541"/>
    <cellStyle name="40 % - Aksentti5 16" xfId="542"/>
    <cellStyle name="40 % - Aksentti5 17" xfId="543"/>
    <cellStyle name="40 % - Aksentti5 18" xfId="544"/>
    <cellStyle name="40 % - Aksentti5 19" xfId="545"/>
    <cellStyle name="40 % - Aksentti5 2" xfId="546"/>
    <cellStyle name="40 % - Aksentti5 2 2" xfId="547"/>
    <cellStyle name="40 % - Aksentti5 20" xfId="548"/>
    <cellStyle name="40 % - Aksentti5 21" xfId="549"/>
    <cellStyle name="40 % - Aksentti5 22" xfId="550"/>
    <cellStyle name="40 % - Aksentti5 23" xfId="551"/>
    <cellStyle name="40 % - Aksentti5 24" xfId="552"/>
    <cellStyle name="40 % - Aksentti5 25" xfId="553"/>
    <cellStyle name="40 % - Aksentti5 26" xfId="554"/>
    <cellStyle name="40 % - Aksentti5 27" xfId="555"/>
    <cellStyle name="40 % - Aksentti5 28" xfId="556"/>
    <cellStyle name="40 % - Aksentti5 29" xfId="557"/>
    <cellStyle name="40 % - Aksentti5 3" xfId="558"/>
    <cellStyle name="40 % - Aksentti5 30" xfId="559"/>
    <cellStyle name="40 % - Aksentti5 31" xfId="560"/>
    <cellStyle name="40 % - Aksentti5 32" xfId="561"/>
    <cellStyle name="40 % - Aksentti5 33" xfId="562"/>
    <cellStyle name="40 % - Aksentti5 34" xfId="563"/>
    <cellStyle name="40 % - Aksentti5 35" xfId="564"/>
    <cellStyle name="40 % - Aksentti5 36" xfId="565"/>
    <cellStyle name="40 % - Aksentti5 37" xfId="566"/>
    <cellStyle name="40 % - Aksentti5 38" xfId="567"/>
    <cellStyle name="40 % - Aksentti5 39" xfId="568"/>
    <cellStyle name="40 % - Aksentti5 4" xfId="569"/>
    <cellStyle name="40 % - Aksentti5 40" xfId="570"/>
    <cellStyle name="40 % - Aksentti5 41" xfId="571"/>
    <cellStyle name="40 % - Aksentti5 42" xfId="572"/>
    <cellStyle name="40 % - Aksentti5 43" xfId="573"/>
    <cellStyle name="40 % - Aksentti5 44" xfId="574"/>
    <cellStyle name="40 % - Aksentti5 45" xfId="575"/>
    <cellStyle name="40 % - Aksentti5 46" xfId="576"/>
    <cellStyle name="40 % - Aksentti5 47" xfId="577"/>
    <cellStyle name="40 % - Aksentti5 48" xfId="578"/>
    <cellStyle name="40 % - Aksentti5 49" xfId="579"/>
    <cellStyle name="40 % - Aksentti5 5" xfId="580"/>
    <cellStyle name="40 % - Aksentti5 50" xfId="581"/>
    <cellStyle name="40 % - Aksentti5 51" xfId="582"/>
    <cellStyle name="40 % - Aksentti5 6" xfId="583"/>
    <cellStyle name="40 % - Aksentti5 7" xfId="584"/>
    <cellStyle name="40 % - Aksentti5 8" xfId="585"/>
    <cellStyle name="40 % - Aksentti5 9" xfId="586"/>
    <cellStyle name="40 % - Aksentti6" xfId="587"/>
    <cellStyle name="40 % - Aksentti6 10" xfId="588"/>
    <cellStyle name="40 % - Aksentti6 11" xfId="589"/>
    <cellStyle name="40 % - Aksentti6 12" xfId="590"/>
    <cellStyle name="40 % - Aksentti6 13" xfId="591"/>
    <cellStyle name="40 % - Aksentti6 14" xfId="592"/>
    <cellStyle name="40 % - Aksentti6 15" xfId="593"/>
    <cellStyle name="40 % - Aksentti6 16" xfId="594"/>
    <cellStyle name="40 % - Aksentti6 17" xfId="595"/>
    <cellStyle name="40 % - Aksentti6 18" xfId="596"/>
    <cellStyle name="40 % - Aksentti6 19" xfId="597"/>
    <cellStyle name="40 % - Aksentti6 2" xfId="598"/>
    <cellStyle name="40 % - Aksentti6 2 2" xfId="599"/>
    <cellStyle name="40 % - Aksentti6 20" xfId="600"/>
    <cellStyle name="40 % - Aksentti6 21" xfId="601"/>
    <cellStyle name="40 % - Aksentti6 22" xfId="602"/>
    <cellStyle name="40 % - Aksentti6 23" xfId="603"/>
    <cellStyle name="40 % - Aksentti6 24" xfId="604"/>
    <cellStyle name="40 % - Aksentti6 25" xfId="605"/>
    <cellStyle name="40 % - Aksentti6 26" xfId="606"/>
    <cellStyle name="40 % - Aksentti6 27" xfId="607"/>
    <cellStyle name="40 % - Aksentti6 28" xfId="608"/>
    <cellStyle name="40 % - Aksentti6 29" xfId="609"/>
    <cellStyle name="40 % - Aksentti6 3" xfId="610"/>
    <cellStyle name="40 % - Aksentti6 30" xfId="611"/>
    <cellStyle name="40 % - Aksentti6 31" xfId="612"/>
    <cellStyle name="40 % - Aksentti6 32" xfId="613"/>
    <cellStyle name="40 % - Aksentti6 33" xfId="614"/>
    <cellStyle name="40 % - Aksentti6 34" xfId="615"/>
    <cellStyle name="40 % - Aksentti6 35" xfId="616"/>
    <cellStyle name="40 % - Aksentti6 36" xfId="617"/>
    <cellStyle name="40 % - Aksentti6 37" xfId="618"/>
    <cellStyle name="40 % - Aksentti6 38" xfId="619"/>
    <cellStyle name="40 % - Aksentti6 39" xfId="620"/>
    <cellStyle name="40 % - Aksentti6 4" xfId="621"/>
    <cellStyle name="40 % - Aksentti6 40" xfId="622"/>
    <cellStyle name="40 % - Aksentti6 41" xfId="623"/>
    <cellStyle name="40 % - Aksentti6 42" xfId="624"/>
    <cellStyle name="40 % - Aksentti6 43" xfId="625"/>
    <cellStyle name="40 % - Aksentti6 44" xfId="626"/>
    <cellStyle name="40 % - Aksentti6 45" xfId="627"/>
    <cellStyle name="40 % - Aksentti6 46" xfId="628"/>
    <cellStyle name="40 % - Aksentti6 47" xfId="629"/>
    <cellStyle name="40 % - Aksentti6 48" xfId="630"/>
    <cellStyle name="40 % - Aksentti6 49" xfId="631"/>
    <cellStyle name="40 % - Aksentti6 5" xfId="632"/>
    <cellStyle name="40 % - Aksentti6 50" xfId="633"/>
    <cellStyle name="40 % - Aksentti6 51" xfId="634"/>
    <cellStyle name="40 % - Aksentti6 6" xfId="635"/>
    <cellStyle name="40 % - Aksentti6 7" xfId="636"/>
    <cellStyle name="40 % - Aksentti6 8" xfId="637"/>
    <cellStyle name="40 % - Aksentti6 9" xfId="638"/>
    <cellStyle name="60 % - Aksentti1" xfId="639"/>
    <cellStyle name="60 % - Aksentti2" xfId="640"/>
    <cellStyle name="60 % - Aksentti3" xfId="641"/>
    <cellStyle name="60 % - Aksentti4" xfId="642"/>
    <cellStyle name="60 % - Aksentti5" xfId="643"/>
    <cellStyle name="60 % - Aksentti6" xfId="644"/>
    <cellStyle name="Aksentti1" xfId="645"/>
    <cellStyle name="Aksentti2" xfId="646"/>
    <cellStyle name="Aksentti3" xfId="647"/>
    <cellStyle name="Aksentti4" xfId="648"/>
    <cellStyle name="Aksentti5" xfId="649"/>
    <cellStyle name="Aksentti6" xfId="650"/>
    <cellStyle name="Followed Hyperlink" xfId="651"/>
    <cellStyle name="Comma" xfId="652"/>
    <cellStyle name="Comma [0]" xfId="653"/>
    <cellStyle name="Följde hyperlänken" xfId="654"/>
    <cellStyle name="Följde hyperlänken 10" xfId="655"/>
    <cellStyle name="Följde hyperlänken 10 2" xfId="656"/>
    <cellStyle name="Följde hyperlänken 11" xfId="657"/>
    <cellStyle name="Följde hyperlänken 11 2" xfId="658"/>
    <cellStyle name="Följde hyperlänken 12" xfId="659"/>
    <cellStyle name="Följde hyperlänken 13" xfId="660"/>
    <cellStyle name="Följde hyperlänken 13 2" xfId="661"/>
    <cellStyle name="Följde hyperlänken 13 3" xfId="662"/>
    <cellStyle name="Följde hyperlänken 14" xfId="663"/>
    <cellStyle name="Följde hyperlänken 15" xfId="664"/>
    <cellStyle name="Följde hyperlänken 16" xfId="665"/>
    <cellStyle name="Följde hyperlänken 17" xfId="666"/>
    <cellStyle name="Följde hyperlänken 18" xfId="667"/>
    <cellStyle name="Följde hyperlänken 19" xfId="668"/>
    <cellStyle name="Följde hyperlänken 2" xfId="669"/>
    <cellStyle name="Följde hyperlänken 2 2" xfId="670"/>
    <cellStyle name="Följde hyperlänken 2 2 2" xfId="671"/>
    <cellStyle name="Följde hyperlänken 2 3" xfId="672"/>
    <cellStyle name="Följde hyperlänken 2 3 2" xfId="673"/>
    <cellStyle name="Följde hyperlänken 2 4" xfId="674"/>
    <cellStyle name="Följde hyperlänken 2 4 2" xfId="675"/>
    <cellStyle name="Följde hyperlänken 2 5" xfId="676"/>
    <cellStyle name="Följde hyperlänken 2 6" xfId="677"/>
    <cellStyle name="Följde hyperlänken 2 7" xfId="678"/>
    <cellStyle name="Följde hyperlänken 2 8" xfId="679"/>
    <cellStyle name="Följde hyperlänken 20" xfId="680"/>
    <cellStyle name="Följde hyperlänken 21" xfId="681"/>
    <cellStyle name="Följde hyperlänken 22" xfId="682"/>
    <cellStyle name="Följde hyperlänken 23" xfId="683"/>
    <cellStyle name="Följde hyperlänken 24" xfId="684"/>
    <cellStyle name="Följde hyperlänken 3" xfId="685"/>
    <cellStyle name="Följde hyperlänken 3 2" xfId="686"/>
    <cellStyle name="Följde hyperlänken 3 2 2" xfId="687"/>
    <cellStyle name="Följde hyperlänken 3 3" xfId="688"/>
    <cellStyle name="Följde hyperlänken 3 3 2" xfId="689"/>
    <cellStyle name="Följde hyperlänken 3 4" xfId="690"/>
    <cellStyle name="Följde hyperlänken 3 4 2" xfId="691"/>
    <cellStyle name="Följde hyperlänken 3 5" xfId="692"/>
    <cellStyle name="Följde hyperlänken 3 6" xfId="693"/>
    <cellStyle name="Följde hyperlänken 3 7" xfId="694"/>
    <cellStyle name="Följde hyperlänken 3 8" xfId="695"/>
    <cellStyle name="Följde hyperlänken 4" xfId="696"/>
    <cellStyle name="Följde hyperlänken 4 2" xfId="697"/>
    <cellStyle name="Följde hyperlänken 4 3" xfId="698"/>
    <cellStyle name="Följde hyperlänken 5" xfId="699"/>
    <cellStyle name="Följde hyperlänken 6" xfId="700"/>
    <cellStyle name="Följde hyperlänken 7" xfId="701"/>
    <cellStyle name="Följde hyperlänken 8" xfId="702"/>
    <cellStyle name="Följde hyperlänken 9" xfId="703"/>
    <cellStyle name="Följde hyperlänken 9 2" xfId="704"/>
    <cellStyle name="Huomautus" xfId="705"/>
    <cellStyle name="Huomautus 10" xfId="706"/>
    <cellStyle name="Huomautus 10 2" xfId="707"/>
    <cellStyle name="Huomautus 11" xfId="708"/>
    <cellStyle name="Huomautus 11 2" xfId="709"/>
    <cellStyle name="Huomautus 12" xfId="710"/>
    <cellStyle name="Huomautus 12 2" xfId="711"/>
    <cellStyle name="Huomautus 13" xfId="712"/>
    <cellStyle name="Huomautus 13 2" xfId="713"/>
    <cellStyle name="Huomautus 14" xfId="714"/>
    <cellStyle name="Huomautus 14 2" xfId="715"/>
    <cellStyle name="Huomautus 15" xfId="716"/>
    <cellStyle name="Huomautus 15 2" xfId="717"/>
    <cellStyle name="Huomautus 16" xfId="718"/>
    <cellStyle name="Huomautus 16 2" xfId="719"/>
    <cellStyle name="Huomautus 17" xfId="720"/>
    <cellStyle name="Huomautus 17 2" xfId="721"/>
    <cellStyle name="Huomautus 18" xfId="722"/>
    <cellStyle name="Huomautus 18 2" xfId="723"/>
    <cellStyle name="Huomautus 19" xfId="724"/>
    <cellStyle name="Huomautus 19 2" xfId="725"/>
    <cellStyle name="Huomautus 2" xfId="726"/>
    <cellStyle name="Huomautus 2 2" xfId="727"/>
    <cellStyle name="Huomautus 2 3" xfId="728"/>
    <cellStyle name="Huomautus 20" xfId="729"/>
    <cellStyle name="Huomautus 20 2" xfId="730"/>
    <cellStyle name="Huomautus 21" xfId="731"/>
    <cellStyle name="Huomautus 21 2" xfId="732"/>
    <cellStyle name="Huomautus 22" xfId="733"/>
    <cellStyle name="Huomautus 22 2" xfId="734"/>
    <cellStyle name="Huomautus 23" xfId="735"/>
    <cellStyle name="Huomautus 23 2" xfId="736"/>
    <cellStyle name="Huomautus 24" xfId="737"/>
    <cellStyle name="Huomautus 24 2" xfId="738"/>
    <cellStyle name="Huomautus 25" xfId="739"/>
    <cellStyle name="Huomautus 25 2" xfId="740"/>
    <cellStyle name="Huomautus 26" xfId="741"/>
    <cellStyle name="Huomautus 26 2" xfId="742"/>
    <cellStyle name="Huomautus 27" xfId="743"/>
    <cellStyle name="Huomautus 27 2" xfId="744"/>
    <cellStyle name="Huomautus 28" xfId="745"/>
    <cellStyle name="Huomautus 28 2" xfId="746"/>
    <cellStyle name="Huomautus 29" xfId="747"/>
    <cellStyle name="Huomautus 29 2" xfId="748"/>
    <cellStyle name="Huomautus 3" xfId="749"/>
    <cellStyle name="Huomautus 3 2" xfId="750"/>
    <cellStyle name="Huomautus 30" xfId="751"/>
    <cellStyle name="Huomautus 30 2" xfId="752"/>
    <cellStyle name="Huomautus 31" xfId="753"/>
    <cellStyle name="Huomautus 31 2" xfId="754"/>
    <cellStyle name="Huomautus 32" xfId="755"/>
    <cellStyle name="Huomautus 33" xfId="756"/>
    <cellStyle name="Huomautus 34" xfId="757"/>
    <cellStyle name="Huomautus 35" xfId="758"/>
    <cellStyle name="Huomautus 36" xfId="759"/>
    <cellStyle name="Huomautus 37" xfId="760"/>
    <cellStyle name="Huomautus 38" xfId="761"/>
    <cellStyle name="Huomautus 39" xfId="762"/>
    <cellStyle name="Huomautus 4" xfId="763"/>
    <cellStyle name="Huomautus 4 2" xfId="764"/>
    <cellStyle name="Huomautus 40" xfId="765"/>
    <cellStyle name="Huomautus 41" xfId="766"/>
    <cellStyle name="Huomautus 42" xfId="767"/>
    <cellStyle name="Huomautus 43" xfId="768"/>
    <cellStyle name="Huomautus 44" xfId="769"/>
    <cellStyle name="Huomautus 45" xfId="770"/>
    <cellStyle name="Huomautus 46" xfId="771"/>
    <cellStyle name="Huomautus 47" xfId="772"/>
    <cellStyle name="Huomautus 48" xfId="773"/>
    <cellStyle name="Huomautus 49" xfId="774"/>
    <cellStyle name="Huomautus 5" xfId="775"/>
    <cellStyle name="Huomautus 5 2" xfId="776"/>
    <cellStyle name="Huomautus 50" xfId="777"/>
    <cellStyle name="Huomautus 51" xfId="778"/>
    <cellStyle name="Huomautus 6" xfId="779"/>
    <cellStyle name="Huomautus 6 2" xfId="780"/>
    <cellStyle name="Huomautus 7" xfId="781"/>
    <cellStyle name="Huomautus 7 2" xfId="782"/>
    <cellStyle name="Huomautus 8" xfId="783"/>
    <cellStyle name="Huomautus 8 2" xfId="784"/>
    <cellStyle name="Huomautus 9" xfId="785"/>
    <cellStyle name="Huomautus 9 2" xfId="786"/>
    <cellStyle name="Huono" xfId="787"/>
    <cellStyle name="Hyperlink" xfId="788"/>
    <cellStyle name="Hyperlinkki 10" xfId="789"/>
    <cellStyle name="Hyperlinkki 11" xfId="790"/>
    <cellStyle name="Hyperlinkki 12" xfId="791"/>
    <cellStyle name="Hyperlinkki 13" xfId="792"/>
    <cellStyle name="Hyperlinkki 14" xfId="793"/>
    <cellStyle name="Hyperlinkki 15" xfId="794"/>
    <cellStyle name="Hyperlinkki 16" xfId="795"/>
    <cellStyle name="Hyperlinkki 17" xfId="796"/>
    <cellStyle name="Hyperlinkki 18" xfId="797"/>
    <cellStyle name="Hyperlinkki 19" xfId="798"/>
    <cellStyle name="Hyperlinkki 2" xfId="799"/>
    <cellStyle name="Hyperlinkki 20" xfId="800"/>
    <cellStyle name="Hyperlinkki 21" xfId="801"/>
    <cellStyle name="Hyperlinkki 3" xfId="802"/>
    <cellStyle name="Hyperlinkki 4" xfId="803"/>
    <cellStyle name="Hyperlinkki 5" xfId="804"/>
    <cellStyle name="Hyperlinkki 6" xfId="805"/>
    <cellStyle name="Hyperlinkki 7" xfId="806"/>
    <cellStyle name="Hyperlinkki 8" xfId="807"/>
    <cellStyle name="Hyperlinkki 9" xfId="808"/>
    <cellStyle name="Hyperlänk" xfId="809"/>
    <cellStyle name="Hyperlänk 10" xfId="810"/>
    <cellStyle name="Hyperlänk 10 2" xfId="811"/>
    <cellStyle name="Hyperlänk 11" xfId="812"/>
    <cellStyle name="Hyperlänk 11 2" xfId="813"/>
    <cellStyle name="Hyperlänk 12" xfId="814"/>
    <cellStyle name="Hyperlänk 13" xfId="815"/>
    <cellStyle name="Hyperlänk 13 2" xfId="816"/>
    <cellStyle name="Hyperlänk 13 3" xfId="817"/>
    <cellStyle name="Hyperlänk 14" xfId="818"/>
    <cellStyle name="Hyperlänk 15" xfId="819"/>
    <cellStyle name="Hyperlänk 16" xfId="820"/>
    <cellStyle name="Hyperlänk 17" xfId="821"/>
    <cellStyle name="Hyperlänk 18" xfId="822"/>
    <cellStyle name="Hyperlänk 19" xfId="823"/>
    <cellStyle name="Hyperlänk 2" xfId="824"/>
    <cellStyle name="Hyperlänk 2 2" xfId="825"/>
    <cellStyle name="Hyperlänk 2 2 2" xfId="826"/>
    <cellStyle name="Hyperlänk 2 3" xfId="827"/>
    <cellStyle name="Hyperlänk 2 3 2" xfId="828"/>
    <cellStyle name="Hyperlänk 2 4" xfId="829"/>
    <cellStyle name="Hyperlänk 2 4 2" xfId="830"/>
    <cellStyle name="Hyperlänk 2 5" xfId="831"/>
    <cellStyle name="Hyperlänk 2 6" xfId="832"/>
    <cellStyle name="Hyperlänk 2 7" xfId="833"/>
    <cellStyle name="Hyperlänk 2 8" xfId="834"/>
    <cellStyle name="Hyperlänk 20" xfId="835"/>
    <cellStyle name="Hyperlänk 21" xfId="836"/>
    <cellStyle name="Hyperlänk 22" xfId="837"/>
    <cellStyle name="Hyperlänk 23" xfId="838"/>
    <cellStyle name="Hyperlänk 24" xfId="839"/>
    <cellStyle name="Hyperlänk 3" xfId="840"/>
    <cellStyle name="Hyperlänk 3 2" xfId="841"/>
    <cellStyle name="Hyperlänk 3 2 2" xfId="842"/>
    <cellStyle name="Hyperlänk 3 3" xfId="843"/>
    <cellStyle name="Hyperlänk 3 3 2" xfId="844"/>
    <cellStyle name="Hyperlänk 3 4" xfId="845"/>
    <cellStyle name="Hyperlänk 3 4 2" xfId="846"/>
    <cellStyle name="Hyperlänk 3 5" xfId="847"/>
    <cellStyle name="Hyperlänk 3 6" xfId="848"/>
    <cellStyle name="Hyperlänk 3 7" xfId="849"/>
    <cellStyle name="Hyperlänk 3 8" xfId="850"/>
    <cellStyle name="Hyperlänk 4" xfId="851"/>
    <cellStyle name="Hyperlänk 4 2" xfId="852"/>
    <cellStyle name="Hyperlänk 4 3" xfId="853"/>
    <cellStyle name="Hyperlänk 5" xfId="854"/>
    <cellStyle name="Hyperlänk 6" xfId="855"/>
    <cellStyle name="Hyperlänk 7" xfId="856"/>
    <cellStyle name="Hyperlänk 8" xfId="857"/>
    <cellStyle name="Hyperlänk 9" xfId="858"/>
    <cellStyle name="Hyperlänk 9 2" xfId="859"/>
    <cellStyle name="Hyvä" xfId="860"/>
    <cellStyle name="Laskenta" xfId="861"/>
    <cellStyle name="Linkitetty solu" xfId="862"/>
    <cellStyle name="Neutraali" xfId="863"/>
    <cellStyle name="Normaali 10" xfId="864"/>
    <cellStyle name="Normaali 10 10" xfId="865"/>
    <cellStyle name="Normaali 10 11" xfId="866"/>
    <cellStyle name="Normaali 10 2" xfId="867"/>
    <cellStyle name="Normaali 10 2 2" xfId="868"/>
    <cellStyle name="Normaali 10 3" xfId="869"/>
    <cellStyle name="Normaali 10 4" xfId="870"/>
    <cellStyle name="Normaali 10 5" xfId="871"/>
    <cellStyle name="Normaali 10 6" xfId="872"/>
    <cellStyle name="Normaali 10 7" xfId="873"/>
    <cellStyle name="Normaali 10 8" xfId="874"/>
    <cellStyle name="Normaali 10 9" xfId="875"/>
    <cellStyle name="Normaali 11" xfId="876"/>
    <cellStyle name="Normaali 11 10" xfId="877"/>
    <cellStyle name="Normaali 11 11" xfId="878"/>
    <cellStyle name="Normaali 11 2" xfId="879"/>
    <cellStyle name="Normaali 11 2 2" xfId="880"/>
    <cellStyle name="Normaali 11 3" xfId="881"/>
    <cellStyle name="Normaali 11 4" xfId="882"/>
    <cellStyle name="Normaali 11 5" xfId="883"/>
    <cellStyle name="Normaali 11 6" xfId="884"/>
    <cellStyle name="Normaali 11 7" xfId="885"/>
    <cellStyle name="Normaali 11 8" xfId="886"/>
    <cellStyle name="Normaali 11 9" xfId="887"/>
    <cellStyle name="Normaali 12" xfId="888"/>
    <cellStyle name="Normaali 12 10" xfId="889"/>
    <cellStyle name="Normaali 12 11" xfId="890"/>
    <cellStyle name="Normaali 12 2" xfId="891"/>
    <cellStyle name="Normaali 12 2 2" xfId="892"/>
    <cellStyle name="Normaali 12 3" xfId="893"/>
    <cellStyle name="Normaali 12 4" xfId="894"/>
    <cellStyle name="Normaali 12 5" xfId="895"/>
    <cellStyle name="Normaali 12 6" xfId="896"/>
    <cellStyle name="Normaali 12 7" xfId="897"/>
    <cellStyle name="Normaali 12 8" xfId="898"/>
    <cellStyle name="Normaali 12 9" xfId="899"/>
    <cellStyle name="Normaali 13" xfId="900"/>
    <cellStyle name="Normaali 13 10" xfId="901"/>
    <cellStyle name="Normaali 13 11" xfId="902"/>
    <cellStyle name="Normaali 13 2" xfId="903"/>
    <cellStyle name="Normaali 13 2 2" xfId="904"/>
    <cellStyle name="Normaali 13 3" xfId="905"/>
    <cellStyle name="Normaali 13 4" xfId="906"/>
    <cellStyle name="Normaali 13 5" xfId="907"/>
    <cellStyle name="Normaali 13 6" xfId="908"/>
    <cellStyle name="Normaali 13 7" xfId="909"/>
    <cellStyle name="Normaali 13 8" xfId="910"/>
    <cellStyle name="Normaali 13 9" xfId="911"/>
    <cellStyle name="Normaali 14" xfId="912"/>
    <cellStyle name="Normaali 14 10" xfId="913"/>
    <cellStyle name="Normaali 14 11" xfId="914"/>
    <cellStyle name="Normaali 14 12" xfId="915"/>
    <cellStyle name="Normaali 14 2" xfId="916"/>
    <cellStyle name="Normaali 14 2 2" xfId="917"/>
    <cellStyle name="Normaali 14 3" xfId="918"/>
    <cellStyle name="Normaali 14 3 2" xfId="919"/>
    <cellStyle name="Normaali 14 4" xfId="920"/>
    <cellStyle name="Normaali 14 5" xfId="921"/>
    <cellStyle name="Normaali 14 6" xfId="922"/>
    <cellStyle name="Normaali 14 7" xfId="923"/>
    <cellStyle name="Normaali 14 8" xfId="924"/>
    <cellStyle name="Normaali 14 9" xfId="925"/>
    <cellStyle name="Normaali 15" xfId="926"/>
    <cellStyle name="Normaali 15 2" xfId="927"/>
    <cellStyle name="Normaali 16" xfId="928"/>
    <cellStyle name="Normaali 16 10" xfId="929"/>
    <cellStyle name="Normaali 16 11" xfId="930"/>
    <cellStyle name="Normaali 16 2" xfId="931"/>
    <cellStyle name="Normaali 16 2 2" xfId="932"/>
    <cellStyle name="Normaali 16 3" xfId="933"/>
    <cellStyle name="Normaali 16 4" xfId="934"/>
    <cellStyle name="Normaali 16 5" xfId="935"/>
    <cellStyle name="Normaali 16 6" xfId="936"/>
    <cellStyle name="Normaali 16 7" xfId="937"/>
    <cellStyle name="Normaali 16 8" xfId="938"/>
    <cellStyle name="Normaali 16 9" xfId="939"/>
    <cellStyle name="Normaali 17" xfId="940"/>
    <cellStyle name="Normaali 17 10" xfId="941"/>
    <cellStyle name="Normaali 17 11" xfId="942"/>
    <cellStyle name="Normaali 17 2" xfId="943"/>
    <cellStyle name="Normaali 17 2 2" xfId="944"/>
    <cellStyle name="Normaali 17 3" xfId="945"/>
    <cellStyle name="Normaali 17 4" xfId="946"/>
    <cellStyle name="Normaali 17 5" xfId="947"/>
    <cellStyle name="Normaali 17 6" xfId="948"/>
    <cellStyle name="Normaali 17 7" xfId="949"/>
    <cellStyle name="Normaali 17 8" xfId="950"/>
    <cellStyle name="Normaali 17 9" xfId="951"/>
    <cellStyle name="Normaali 18" xfId="952"/>
    <cellStyle name="Normaali 18 2" xfId="953"/>
    <cellStyle name="Normaali 18 3" xfId="954"/>
    <cellStyle name="Normaali 18 4" xfId="955"/>
    <cellStyle name="Normaali 18 5" xfId="956"/>
    <cellStyle name="Normaali 18 6" xfId="957"/>
    <cellStyle name="Normaali 18 7" xfId="958"/>
    <cellStyle name="Normaali 19" xfId="959"/>
    <cellStyle name="Normaali 19 2" xfId="960"/>
    <cellStyle name="Normaali 19 2 2" xfId="961"/>
    <cellStyle name="Normaali 19 3" xfId="962"/>
    <cellStyle name="Normaali 19 4" xfId="963"/>
    <cellStyle name="Normaali 19 5" xfId="964"/>
    <cellStyle name="Normaali 19 6" xfId="965"/>
    <cellStyle name="Normaali 2" xfId="966"/>
    <cellStyle name="Normaali 2 10" xfId="967"/>
    <cellStyle name="Normaali 2 10 2" xfId="968"/>
    <cellStyle name="Normaali 2 10 2 2" xfId="969"/>
    <cellStyle name="Normaali 2 11" xfId="970"/>
    <cellStyle name="Normaali 2 11 2" xfId="971"/>
    <cellStyle name="Normaali 2 11 2 2" xfId="972"/>
    <cellStyle name="Normaali 2 12" xfId="973"/>
    <cellStyle name="Normaali 2 12 2" xfId="974"/>
    <cellStyle name="Normaali 2 12 2 2" xfId="975"/>
    <cellStyle name="Normaali 2 13" xfId="976"/>
    <cellStyle name="Normaali 2 13 2" xfId="977"/>
    <cellStyle name="Normaali 2 14" xfId="978"/>
    <cellStyle name="Normaali 2 14 2" xfId="979"/>
    <cellStyle name="Normaali 2 15" xfId="980"/>
    <cellStyle name="Normaali 2 15 2" xfId="981"/>
    <cellStyle name="Normaali 2 16" xfId="982"/>
    <cellStyle name="Normaali 2 16 2" xfId="983"/>
    <cellStyle name="Normaali 2 17" xfId="984"/>
    <cellStyle name="Normaali 2 17 2" xfId="985"/>
    <cellStyle name="Normaali 2 18" xfId="986"/>
    <cellStyle name="Normaali 2 18 2" xfId="987"/>
    <cellStyle name="Normaali 2 19" xfId="988"/>
    <cellStyle name="Normaali 2 19 2" xfId="989"/>
    <cellStyle name="Normaali 2 2" xfId="990"/>
    <cellStyle name="Normaali 2 2 2" xfId="991"/>
    <cellStyle name="Normaali 2 2 2 2" xfId="992"/>
    <cellStyle name="Normaali 2 20" xfId="993"/>
    <cellStyle name="Normaali 2 20 2" xfId="994"/>
    <cellStyle name="Normaali 2 21" xfId="995"/>
    <cellStyle name="Normaali 2 21 2" xfId="996"/>
    <cellStyle name="Normaali 2 22" xfId="997"/>
    <cellStyle name="Normaali 2 23" xfId="998"/>
    <cellStyle name="Normaali 2 24" xfId="999"/>
    <cellStyle name="Normaali 2 25" xfId="1000"/>
    <cellStyle name="Normaali 2 26" xfId="1001"/>
    <cellStyle name="Normaali 2 27" xfId="1002"/>
    <cellStyle name="Normaali 2 28" xfId="1003"/>
    <cellStyle name="Normaali 2 29" xfId="1004"/>
    <cellStyle name="Normaali 2 3" xfId="1005"/>
    <cellStyle name="Normaali 2 3 2" xfId="1006"/>
    <cellStyle name="Normaali 2 3 2 2" xfId="1007"/>
    <cellStyle name="Normaali 2 30" xfId="1008"/>
    <cellStyle name="Normaali 2 31" xfId="1009"/>
    <cellStyle name="Normaali 2 32" xfId="1010"/>
    <cellStyle name="Normaali 2 33" xfId="1011"/>
    <cellStyle name="Normaali 2 34" xfId="1012"/>
    <cellStyle name="Normaali 2 35" xfId="1013"/>
    <cellStyle name="Normaali 2 36" xfId="1014"/>
    <cellStyle name="Normaali 2 37" xfId="1015"/>
    <cellStyle name="Normaali 2 38" xfId="1016"/>
    <cellStyle name="Normaali 2 39" xfId="1017"/>
    <cellStyle name="Normaali 2 4" xfId="1018"/>
    <cellStyle name="Normaali 2 4 2" xfId="1019"/>
    <cellStyle name="Normaali 2 4 2 2" xfId="1020"/>
    <cellStyle name="Normaali 2 40" xfId="1021"/>
    <cellStyle name="Normaali 2 41" xfId="1022"/>
    <cellStyle name="Normaali 2 42" xfId="1023"/>
    <cellStyle name="Normaali 2 43" xfId="1024"/>
    <cellStyle name="Normaali 2 44" xfId="1025"/>
    <cellStyle name="Normaali 2 45" xfId="1026"/>
    <cellStyle name="Normaali 2 46" xfId="1027"/>
    <cellStyle name="Normaali 2 47" xfId="1028"/>
    <cellStyle name="Normaali 2 48" xfId="1029"/>
    <cellStyle name="Normaali 2 49" xfId="1030"/>
    <cellStyle name="Normaali 2 5" xfId="1031"/>
    <cellStyle name="Normaali 2 5 2" xfId="1032"/>
    <cellStyle name="Normaali 2 5 2 2" xfId="1033"/>
    <cellStyle name="Normaali 2 50" xfId="1034"/>
    <cellStyle name="Normaali 2 51" xfId="1035"/>
    <cellStyle name="Normaali 2 52" xfId="1036"/>
    <cellStyle name="Normaali 2 53" xfId="1037"/>
    <cellStyle name="Normaali 2 6" xfId="1038"/>
    <cellStyle name="Normaali 2 6 2" xfId="1039"/>
    <cellStyle name="Normaali 2 6 2 2" xfId="1040"/>
    <cellStyle name="Normaali 2 7" xfId="1041"/>
    <cellStyle name="Normaali 2 7 2" xfId="1042"/>
    <cellStyle name="Normaali 2 7 2 2" xfId="1043"/>
    <cellStyle name="Normaali 2 8" xfId="1044"/>
    <cellStyle name="Normaali 2 8 2" xfId="1045"/>
    <cellStyle name="Normaali 2 8 2 2" xfId="1046"/>
    <cellStyle name="Normaali 2 9" xfId="1047"/>
    <cellStyle name="Normaali 2 9 2" xfId="1048"/>
    <cellStyle name="Normaali 2 9 2 2" xfId="1049"/>
    <cellStyle name="Normaali 20" xfId="1050"/>
    <cellStyle name="Normaali 21" xfId="1051"/>
    <cellStyle name="Normaali 21 2" xfId="1052"/>
    <cellStyle name="Normaali 21 3" xfId="1053"/>
    <cellStyle name="Normaali 21 4" xfId="1054"/>
    <cellStyle name="Normaali 21 5" xfId="1055"/>
    <cellStyle name="Normaali 21 6" xfId="1056"/>
    <cellStyle name="Normaali 21 7" xfId="1057"/>
    <cellStyle name="Normaali 22" xfId="1058"/>
    <cellStyle name="Normaali 22 2" xfId="1059"/>
    <cellStyle name="Normaali 22 3" xfId="1060"/>
    <cellStyle name="Normaali 22 4" xfId="1061"/>
    <cellStyle name="Normaali 22 5" xfId="1062"/>
    <cellStyle name="Normaali 22 6" xfId="1063"/>
    <cellStyle name="Normaali 22 7" xfId="1064"/>
    <cellStyle name="Normaali 23" xfId="1065"/>
    <cellStyle name="Normaali 23 2" xfId="1066"/>
    <cellStyle name="Normaali 24" xfId="1067"/>
    <cellStyle name="Normaali 24 2" xfId="1068"/>
    <cellStyle name="Normaali 25" xfId="1069"/>
    <cellStyle name="Normaali 25 2" xfId="1070"/>
    <cellStyle name="Normaali 26" xfId="1071"/>
    <cellStyle name="Normaali 27" xfId="1072"/>
    <cellStyle name="Normaali 28" xfId="1073"/>
    <cellStyle name="Normaali 3" xfId="1074"/>
    <cellStyle name="Normaali 3 10" xfId="1075"/>
    <cellStyle name="Normaali 3 10 2" xfId="1076"/>
    <cellStyle name="Normaali 3 11" xfId="1077"/>
    <cellStyle name="Normaali 3 11 2" xfId="1078"/>
    <cellStyle name="Normaali 3 12" xfId="1079"/>
    <cellStyle name="Normaali 3 12 2" xfId="1080"/>
    <cellStyle name="Normaali 3 13" xfId="1081"/>
    <cellStyle name="Normaali 3 13 2" xfId="1082"/>
    <cellStyle name="Normaali 3 14" xfId="1083"/>
    <cellStyle name="Normaali 3 14 2" xfId="1084"/>
    <cellStyle name="Normaali 3 15" xfId="1085"/>
    <cellStyle name="Normaali 3 15 2" xfId="1086"/>
    <cellStyle name="Normaali 3 16" xfId="1087"/>
    <cellStyle name="Normaali 3 16 2" xfId="1088"/>
    <cellStyle name="Normaali 3 17" xfId="1089"/>
    <cellStyle name="Normaali 3 17 2" xfId="1090"/>
    <cellStyle name="Normaali 3 18" xfId="1091"/>
    <cellStyle name="Normaali 3 18 2" xfId="1092"/>
    <cellStyle name="Normaali 3 19" xfId="1093"/>
    <cellStyle name="Normaali 3 19 2" xfId="1094"/>
    <cellStyle name="Normaali 3 2" xfId="1095"/>
    <cellStyle name="Normaali 3 2 2" xfId="1096"/>
    <cellStyle name="Normaali 3 20" xfId="1097"/>
    <cellStyle name="Normaali 3 20 2" xfId="1098"/>
    <cellStyle name="Normaali 3 21" xfId="1099"/>
    <cellStyle name="Normaali 3 21 2" xfId="1100"/>
    <cellStyle name="Normaali 3 22" xfId="1101"/>
    <cellStyle name="Normaali 3 22 2" xfId="1102"/>
    <cellStyle name="Normaali 3 23" xfId="1103"/>
    <cellStyle name="Normaali 3 23 2" xfId="1104"/>
    <cellStyle name="Normaali 3 23 3" xfId="1105"/>
    <cellStyle name="Normaali 3 24" xfId="1106"/>
    <cellStyle name="Normaali 3 25" xfId="1107"/>
    <cellStyle name="Normaali 3 26" xfId="1108"/>
    <cellStyle name="Normaali 3 27" xfId="1109"/>
    <cellStyle name="Normaali 3 28" xfId="1110"/>
    <cellStyle name="Normaali 3 29" xfId="1111"/>
    <cellStyle name="Normaali 3 3" xfId="1112"/>
    <cellStyle name="Normaali 3 3 2" xfId="1113"/>
    <cellStyle name="Normaali 3 30" xfId="1114"/>
    <cellStyle name="Normaali 3 31" xfId="1115"/>
    <cellStyle name="Normaali 3 32" xfId="1116"/>
    <cellStyle name="Normaali 3 33" xfId="1117"/>
    <cellStyle name="Normaali 3 34" xfId="1118"/>
    <cellStyle name="Normaali 3 35" xfId="1119"/>
    <cellStyle name="Normaali 3 36" xfId="1120"/>
    <cellStyle name="Normaali 3 37" xfId="1121"/>
    <cellStyle name="Normaali 3 38" xfId="1122"/>
    <cellStyle name="Normaali 3 39" xfId="1123"/>
    <cellStyle name="Normaali 3 4" xfId="1124"/>
    <cellStyle name="Normaali 3 4 2" xfId="1125"/>
    <cellStyle name="Normaali 3 40" xfId="1126"/>
    <cellStyle name="Normaali 3 41" xfId="1127"/>
    <cellStyle name="Normaali 3 42" xfId="1128"/>
    <cellStyle name="Normaali 3 43" xfId="1129"/>
    <cellStyle name="Normaali 3 44" xfId="1130"/>
    <cellStyle name="Normaali 3 45" xfId="1131"/>
    <cellStyle name="Normaali 3 46" xfId="1132"/>
    <cellStyle name="Normaali 3 47" xfId="1133"/>
    <cellStyle name="Normaali 3 48" xfId="1134"/>
    <cellStyle name="Normaali 3 49" xfId="1135"/>
    <cellStyle name="Normaali 3 5" xfId="1136"/>
    <cellStyle name="Normaali 3 5 2" xfId="1137"/>
    <cellStyle name="Normaali 3 50" xfId="1138"/>
    <cellStyle name="Normaali 3 51" xfId="1139"/>
    <cellStyle name="Normaali 3 52" xfId="1140"/>
    <cellStyle name="Normaali 3 6" xfId="1141"/>
    <cellStyle name="Normaali 3 6 2" xfId="1142"/>
    <cellStyle name="Normaali 3 7" xfId="1143"/>
    <cellStyle name="Normaali 3 7 2" xfId="1144"/>
    <cellStyle name="Normaali 3 8" xfId="1145"/>
    <cellStyle name="Normaali 3 8 2" xfId="1146"/>
    <cellStyle name="Normaali 3 9" xfId="1147"/>
    <cellStyle name="Normaali 3 9 2" xfId="1148"/>
    <cellStyle name="Normaali 4" xfId="1149"/>
    <cellStyle name="Normaali 4 2" xfId="1150"/>
    <cellStyle name="Normaali 4 2 2" xfId="1151"/>
    <cellStyle name="Normaali 4 3" xfId="1152"/>
    <cellStyle name="Normaali 4 3 2" xfId="1153"/>
    <cellStyle name="Normaali 4 4" xfId="1154"/>
    <cellStyle name="Normaali 4 4 2" xfId="1155"/>
    <cellStyle name="Normaali 4 5" xfId="1156"/>
    <cellStyle name="Normaali 4 5 2" xfId="1157"/>
    <cellStyle name="Normaali 4 6" xfId="1158"/>
    <cellStyle name="Normaali 4 6 2" xfId="1159"/>
    <cellStyle name="Normaali 4 7" xfId="1160"/>
    <cellStyle name="Normaali 5" xfId="1161"/>
    <cellStyle name="Normaali 5 10" xfId="1162"/>
    <cellStyle name="Normaali 5 11" xfId="1163"/>
    <cellStyle name="Normaali 5 12" xfId="1164"/>
    <cellStyle name="Normaali 5 13" xfId="1165"/>
    <cellStyle name="Normaali 5 14" xfId="1166"/>
    <cellStyle name="Normaali 5 15" xfId="1167"/>
    <cellStyle name="Normaali 5 16" xfId="1168"/>
    <cellStyle name="Normaali 5 17" xfId="1169"/>
    <cellStyle name="Normaali 5 18" xfId="1170"/>
    <cellStyle name="Normaali 5 19" xfId="1171"/>
    <cellStyle name="Normaali 5 2" xfId="1172"/>
    <cellStyle name="Normaali 5 20" xfId="1173"/>
    <cellStyle name="Normaali 5 21" xfId="1174"/>
    <cellStyle name="Normaali 5 22" xfId="1175"/>
    <cellStyle name="Normaali 5 23" xfId="1176"/>
    <cellStyle name="Normaali 5 24" xfId="1177"/>
    <cellStyle name="Normaali 5 25" xfId="1178"/>
    <cellStyle name="Normaali 5 26" xfId="1179"/>
    <cellStyle name="Normaali 5 27" xfId="1180"/>
    <cellStyle name="Normaali 5 28" xfId="1181"/>
    <cellStyle name="Normaali 5 29" xfId="1182"/>
    <cellStyle name="Normaali 5 3" xfId="1183"/>
    <cellStyle name="Normaali 5 4" xfId="1184"/>
    <cellStyle name="Normaali 5 5" xfId="1185"/>
    <cellStyle name="Normaali 5 6" xfId="1186"/>
    <cellStyle name="Normaali 5 7" xfId="1187"/>
    <cellStyle name="Normaali 5 8" xfId="1188"/>
    <cellStyle name="Normaali 5 9" xfId="1189"/>
    <cellStyle name="Normaali 6" xfId="1190"/>
    <cellStyle name="Normaali 6 2" xfId="1191"/>
    <cellStyle name="Normaali 6 3" xfId="1192"/>
    <cellStyle name="Normaali 6 4" xfId="1193"/>
    <cellStyle name="Normaali 7" xfId="1194"/>
    <cellStyle name="Normaali 7 10" xfId="1195"/>
    <cellStyle name="Normaali 7 11" xfId="1196"/>
    <cellStyle name="Normaali 7 2" xfId="1197"/>
    <cellStyle name="Normaali 7 2 2" xfId="1198"/>
    <cellStyle name="Normaali 7 3" xfId="1199"/>
    <cellStyle name="Normaali 7 4" xfId="1200"/>
    <cellStyle name="Normaali 7 5" xfId="1201"/>
    <cellStyle name="Normaali 7 6" xfId="1202"/>
    <cellStyle name="Normaali 7 7" xfId="1203"/>
    <cellStyle name="Normaali 7 8" xfId="1204"/>
    <cellStyle name="Normaali 7 9" xfId="1205"/>
    <cellStyle name="Normaali 8" xfId="1206"/>
    <cellStyle name="Normaali 8 10" xfId="1207"/>
    <cellStyle name="Normaali 8 10 2" xfId="1208"/>
    <cellStyle name="Normaali 8 11" xfId="1209"/>
    <cellStyle name="Normaali 8 11 2" xfId="1210"/>
    <cellStyle name="Normaali 8 12" xfId="1211"/>
    <cellStyle name="Normaali 8 13" xfId="1212"/>
    <cellStyle name="Normaali 8 14" xfId="1213"/>
    <cellStyle name="Normaali 8 15" xfId="1214"/>
    <cellStyle name="Normaali 8 2" xfId="1215"/>
    <cellStyle name="Normaali 8 2 2" xfId="1216"/>
    <cellStyle name="Normaali 8 3" xfId="1217"/>
    <cellStyle name="Normaali 8 3 2" xfId="1218"/>
    <cellStyle name="Normaali 8 4" xfId="1219"/>
    <cellStyle name="Normaali 8 4 2" xfId="1220"/>
    <cellStyle name="Normaali 8 5" xfId="1221"/>
    <cellStyle name="Normaali 8 5 2" xfId="1222"/>
    <cellStyle name="Normaali 8 6" xfId="1223"/>
    <cellStyle name="Normaali 8 6 2" xfId="1224"/>
    <cellStyle name="Normaali 8 7" xfId="1225"/>
    <cellStyle name="Normaali 8 7 2" xfId="1226"/>
    <cellStyle name="Normaali 8 8" xfId="1227"/>
    <cellStyle name="Normaali 8 8 2" xfId="1228"/>
    <cellStyle name="Normaali 8 9" xfId="1229"/>
    <cellStyle name="Normaali 8 9 2" xfId="1230"/>
    <cellStyle name="Normaali 9" xfId="1231"/>
    <cellStyle name="Normaali 9 2" xfId="1232"/>
    <cellStyle name="Normaali_Liite 11" xfId="1233"/>
    <cellStyle name="Normaali_Liite 11 6(6)" xfId="1234"/>
    <cellStyle name="Normaali_Liite 11_Tiivistelmä" xfId="1235"/>
    <cellStyle name="Normaali_Suodatettu" xfId="1236"/>
    <cellStyle name="Normal 2" xfId="1237"/>
    <cellStyle name="Normal_RAPPORT 1-9, 11-14 vers.9 sarakelev." xfId="1238"/>
    <cellStyle name="Otsikko" xfId="1239"/>
    <cellStyle name="Otsikko 1" xfId="1240"/>
    <cellStyle name="Otsikko 2" xfId="1241"/>
    <cellStyle name="Otsikko 3" xfId="1242"/>
    <cellStyle name="Otsikko 4" xfId="1243"/>
    <cellStyle name="Pilkku_liite 15" xfId="1244"/>
    <cellStyle name="Percent" xfId="1245"/>
    <cellStyle name="Prosentti 2" xfId="1246"/>
    <cellStyle name="Selittävä teksti" xfId="1247"/>
    <cellStyle name="Summa" xfId="1248"/>
    <cellStyle name="Syöttö" xfId="1249"/>
    <cellStyle name="Tarkistussolu" xfId="1250"/>
    <cellStyle name="Tulostus" xfId="1251"/>
    <cellStyle name="Tyyli 1" xfId="1252"/>
    <cellStyle name="Currency" xfId="1253"/>
    <cellStyle name="Currency [0]" xfId="1254"/>
    <cellStyle name="Varoitusteksti" xfId="1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6.57421875" style="1" customWidth="1"/>
    <col min="2" max="2" width="9.28125" style="5" customWidth="1"/>
    <col min="3" max="3" width="9.57421875" style="7" customWidth="1"/>
    <col min="4" max="4" width="11.28125" style="7" customWidth="1"/>
    <col min="5" max="5" width="11.140625" style="7" customWidth="1"/>
    <col min="6" max="6" width="9.8515625" style="7" hidden="1" customWidth="1"/>
    <col min="7" max="7" width="10.7109375" style="7" customWidth="1"/>
    <col min="8" max="8" width="9.28125" style="7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8" ht="7.5" customHeight="1">
      <c r="A1" s="83"/>
      <c r="B1" s="83"/>
      <c r="C1" s="83"/>
      <c r="D1" s="83"/>
      <c r="E1" s="83"/>
      <c r="F1" s="83"/>
      <c r="G1" s="83"/>
      <c r="H1" s="83"/>
    </row>
    <row r="2" spans="1:16" ht="21" customHeight="1">
      <c r="A2" s="91" t="s">
        <v>5</v>
      </c>
      <c r="B2" s="83"/>
      <c r="C2" s="83"/>
      <c r="D2" s="83"/>
      <c r="E2" s="83"/>
      <c r="F2" s="83"/>
      <c r="G2" s="83"/>
      <c r="H2" s="83"/>
      <c r="I2" s="9"/>
      <c r="J2" s="9"/>
      <c r="K2" s="9"/>
      <c r="L2" s="9"/>
      <c r="M2" s="9"/>
      <c r="N2" s="9"/>
      <c r="O2" s="9"/>
      <c r="P2" s="9"/>
    </row>
    <row r="3" spans="1:16" ht="14.25" customHeight="1">
      <c r="A3" s="83"/>
      <c r="B3" s="83"/>
      <c r="C3" s="83"/>
      <c r="D3" s="83"/>
      <c r="E3" s="83"/>
      <c r="F3" s="83"/>
      <c r="G3" s="83"/>
      <c r="H3" s="83"/>
      <c r="I3" s="9"/>
      <c r="J3" s="9"/>
      <c r="K3" s="9"/>
      <c r="L3" s="9"/>
      <c r="M3" s="9"/>
      <c r="N3" s="9"/>
      <c r="O3" s="9"/>
      <c r="P3" s="9"/>
    </row>
    <row r="4" spans="1:16" ht="6.75" customHeight="1">
      <c r="A4" s="83"/>
      <c r="B4" s="83"/>
      <c r="C4" s="83"/>
      <c r="D4" s="83"/>
      <c r="E4" s="83"/>
      <c r="F4" s="83"/>
      <c r="G4" s="83"/>
      <c r="H4" s="83"/>
      <c r="I4" s="9"/>
      <c r="J4" s="9"/>
      <c r="K4" s="9"/>
      <c r="L4" s="9"/>
      <c r="M4" s="9"/>
      <c r="N4" s="9"/>
      <c r="O4" s="9"/>
      <c r="P4" s="9"/>
    </row>
    <row r="5" spans="1:16" ht="12.75" hidden="1">
      <c r="A5" s="3"/>
      <c r="B5" s="4"/>
      <c r="C5" s="6"/>
      <c r="D5" s="6"/>
      <c r="E5" s="6"/>
      <c r="F5" s="6"/>
      <c r="G5" s="6"/>
      <c r="H5" s="8"/>
      <c r="I5" s="9"/>
      <c r="J5" s="9"/>
      <c r="K5" s="9"/>
      <c r="L5" s="9"/>
      <c r="M5" s="9"/>
      <c r="N5" s="9"/>
      <c r="O5" s="9"/>
      <c r="P5" s="9"/>
    </row>
    <row r="6" spans="1:16" ht="12.75" customHeight="1" hidden="1">
      <c r="A6" s="3"/>
      <c r="B6" s="4"/>
      <c r="C6" s="6"/>
      <c r="D6" s="6"/>
      <c r="E6" s="6"/>
      <c r="F6" s="6"/>
      <c r="G6" s="6"/>
      <c r="H6" s="8"/>
      <c r="I6" s="9"/>
      <c r="J6" s="9"/>
      <c r="K6" s="9"/>
      <c r="L6" s="9"/>
      <c r="M6" s="9"/>
      <c r="N6" s="9"/>
      <c r="O6" s="9"/>
      <c r="P6" s="9"/>
    </row>
    <row r="7" spans="1:16" s="2" customFormat="1" ht="38.25" customHeight="1">
      <c r="A7" s="60" t="s">
        <v>8</v>
      </c>
      <c r="B7" s="61" t="s">
        <v>9</v>
      </c>
      <c r="C7" s="62" t="s">
        <v>2</v>
      </c>
      <c r="D7" s="62" t="s">
        <v>3</v>
      </c>
      <c r="E7" s="62" t="s">
        <v>4</v>
      </c>
      <c r="F7" s="62" t="s">
        <v>1</v>
      </c>
      <c r="G7" s="62" t="s">
        <v>10</v>
      </c>
      <c r="H7" s="63" t="s">
        <v>6</v>
      </c>
      <c r="I7" s="9"/>
      <c r="J7" s="9"/>
      <c r="K7" s="9"/>
      <c r="L7" s="9"/>
      <c r="M7" s="9"/>
      <c r="N7" s="9"/>
      <c r="O7" s="9"/>
      <c r="P7" s="9"/>
    </row>
    <row r="8" spans="1:16" s="10" customFormat="1" ht="12.75" customHeight="1">
      <c r="A8" s="36" t="s">
        <v>11</v>
      </c>
      <c r="B8" s="20">
        <v>2010</v>
      </c>
      <c r="C8" s="85">
        <v>10653</v>
      </c>
      <c r="D8" s="85">
        <v>228</v>
      </c>
      <c r="E8" s="86">
        <v>194</v>
      </c>
      <c r="F8" s="9"/>
      <c r="G8" s="85">
        <v>53</v>
      </c>
      <c r="H8" s="85">
        <v>180</v>
      </c>
      <c r="I8" s="9"/>
      <c r="J8" s="9"/>
      <c r="K8" s="9"/>
      <c r="L8" s="9"/>
      <c r="M8" s="9"/>
      <c r="N8" s="9"/>
      <c r="O8" s="9"/>
      <c r="P8" s="9"/>
    </row>
    <row r="9" spans="1:16" s="10" customFormat="1" ht="12.75" customHeight="1">
      <c r="A9" s="37" t="s">
        <v>12</v>
      </c>
      <c r="B9" s="20">
        <v>2010</v>
      </c>
      <c r="C9" s="85">
        <v>10303</v>
      </c>
      <c r="D9" s="85">
        <v>286</v>
      </c>
      <c r="E9" s="86">
        <v>207</v>
      </c>
      <c r="F9" s="9"/>
      <c r="G9" s="85">
        <v>55</v>
      </c>
      <c r="H9" s="85">
        <v>916</v>
      </c>
      <c r="I9" s="9"/>
      <c r="J9" s="9"/>
      <c r="K9" s="9"/>
      <c r="L9" s="9"/>
      <c r="M9" s="9"/>
      <c r="N9" s="9"/>
      <c r="O9" s="9"/>
      <c r="P9" s="9"/>
    </row>
    <row r="10" spans="1:16" s="10" customFormat="1" ht="12.75" customHeight="1">
      <c r="A10" s="37" t="s">
        <v>13</v>
      </c>
      <c r="B10" s="20">
        <v>2010</v>
      </c>
      <c r="C10" s="85">
        <v>8209</v>
      </c>
      <c r="D10" s="85">
        <v>330</v>
      </c>
      <c r="E10" s="86">
        <v>285</v>
      </c>
      <c r="F10" s="9"/>
      <c r="G10" s="85">
        <v>94</v>
      </c>
      <c r="H10" s="85">
        <v>15</v>
      </c>
      <c r="I10" s="9"/>
      <c r="J10" s="9"/>
      <c r="K10" s="9"/>
      <c r="L10" s="9"/>
      <c r="M10" s="9"/>
      <c r="N10" s="9"/>
      <c r="O10" s="9"/>
      <c r="P10" s="9"/>
    </row>
    <row r="11" spans="1:16" s="10" customFormat="1" ht="12.75" customHeight="1">
      <c r="A11" s="37" t="s">
        <v>14</v>
      </c>
      <c r="B11" s="20">
        <v>2010</v>
      </c>
      <c r="C11" s="87">
        <v>10.6</v>
      </c>
      <c r="D11" s="87">
        <v>12.3</v>
      </c>
      <c r="E11" s="87">
        <v>11.8</v>
      </c>
      <c r="F11" s="96"/>
      <c r="G11" s="87">
        <v>13.7</v>
      </c>
      <c r="H11" s="87">
        <v>0.1</v>
      </c>
      <c r="I11" s="9"/>
      <c r="J11" s="9"/>
      <c r="K11" s="9"/>
      <c r="L11" s="9"/>
      <c r="M11" s="9"/>
      <c r="N11" s="9"/>
      <c r="O11" s="9"/>
      <c r="P11" s="9"/>
    </row>
    <row r="12" spans="1:16" s="10" customFormat="1" ht="12.75" customHeight="1">
      <c r="A12" s="37" t="s">
        <v>15</v>
      </c>
      <c r="B12" s="20">
        <v>2010</v>
      </c>
      <c r="C12" s="87">
        <v>14265</v>
      </c>
      <c r="D12" s="87">
        <v>525</v>
      </c>
      <c r="E12" s="87">
        <v>348</v>
      </c>
      <c r="F12" s="96"/>
      <c r="G12" s="87">
        <v>161</v>
      </c>
      <c r="H12" s="87">
        <v>852</v>
      </c>
      <c r="I12" s="9"/>
      <c r="J12" s="9"/>
      <c r="K12" s="9"/>
      <c r="L12" s="9"/>
      <c r="M12" s="9"/>
      <c r="N12" s="9"/>
      <c r="O12" s="9"/>
      <c r="P12" s="9"/>
    </row>
    <row r="13" spans="1:16" s="10" customFormat="1" ht="12.75" customHeight="1">
      <c r="A13" s="37" t="s">
        <v>31</v>
      </c>
      <c r="B13" s="20">
        <v>2010</v>
      </c>
      <c r="C13" s="87">
        <v>451</v>
      </c>
      <c r="D13" s="59">
        <v>10</v>
      </c>
      <c r="E13" s="59">
        <v>7</v>
      </c>
      <c r="F13" s="95"/>
      <c r="G13" s="94">
        <v>9</v>
      </c>
      <c r="H13" s="94">
        <v>-24</v>
      </c>
      <c r="I13" s="9"/>
      <c r="J13" s="9"/>
      <c r="K13" s="9"/>
      <c r="L13" s="9"/>
      <c r="M13" s="9"/>
      <c r="N13" s="9"/>
      <c r="O13" s="9"/>
      <c r="P13" s="9"/>
    </row>
    <row r="14" spans="1:16" s="10" customFormat="1" ht="12.75" customHeight="1">
      <c r="A14" s="37" t="s">
        <v>17</v>
      </c>
      <c r="B14" s="20">
        <v>2010</v>
      </c>
      <c r="C14" s="87">
        <v>3.2</v>
      </c>
      <c r="D14" s="87">
        <v>2</v>
      </c>
      <c r="E14" s="88">
        <v>2.1</v>
      </c>
      <c r="F14" s="9"/>
      <c r="G14" s="87">
        <v>5.8</v>
      </c>
      <c r="H14" s="87">
        <v>2.8</v>
      </c>
      <c r="I14" s="9"/>
      <c r="J14" s="9"/>
      <c r="K14" s="9"/>
      <c r="L14" s="9"/>
      <c r="M14" s="9"/>
      <c r="N14" s="9"/>
      <c r="O14" s="9"/>
      <c r="P14" s="9"/>
    </row>
    <row r="15" spans="1:16" s="10" customFormat="1" ht="22.5" customHeight="1">
      <c r="A15" s="38" t="s">
        <v>40</v>
      </c>
      <c r="B15" s="20">
        <v>2010</v>
      </c>
      <c r="C15" s="87">
        <v>0.9</v>
      </c>
      <c r="D15" s="87">
        <v>0.8</v>
      </c>
      <c r="E15" s="88">
        <v>0.7</v>
      </c>
      <c r="F15" s="9"/>
      <c r="G15" s="87" t="s">
        <v>41</v>
      </c>
      <c r="H15" s="87" t="s">
        <v>41</v>
      </c>
      <c r="I15" s="9"/>
      <c r="J15" s="9"/>
      <c r="K15" s="9"/>
      <c r="L15" s="9"/>
      <c r="M15" s="9"/>
      <c r="N15" s="9"/>
      <c r="O15" s="9"/>
      <c r="P15" s="9"/>
    </row>
    <row r="16" spans="1:16" s="10" customFormat="1" ht="12.75" customHeight="1">
      <c r="A16" s="37" t="s">
        <v>18</v>
      </c>
      <c r="B16" s="20">
        <v>2010</v>
      </c>
      <c r="C16" s="85">
        <v>5014</v>
      </c>
      <c r="D16" s="85">
        <v>267</v>
      </c>
      <c r="E16" s="86">
        <v>216</v>
      </c>
      <c r="F16" s="9"/>
      <c r="G16" s="85">
        <v>67</v>
      </c>
      <c r="H16" s="85" t="s">
        <v>41</v>
      </c>
      <c r="I16" s="9"/>
      <c r="J16" s="9"/>
      <c r="K16" s="9"/>
      <c r="L16" s="9"/>
      <c r="M16" s="9"/>
      <c r="N16" s="9"/>
      <c r="O16" s="9"/>
      <c r="P16" s="9"/>
    </row>
    <row r="17" spans="1:16" s="10" customFormat="1" ht="12.75" customHeight="1">
      <c r="A17" s="37" t="s">
        <v>19</v>
      </c>
      <c r="B17" s="20">
        <v>2010</v>
      </c>
      <c r="C17" s="85">
        <v>75411</v>
      </c>
      <c r="D17" s="85">
        <v>2299</v>
      </c>
      <c r="E17" s="86">
        <v>2285</v>
      </c>
      <c r="F17" s="9"/>
      <c r="G17" s="85">
        <v>648</v>
      </c>
      <c r="H17" s="85">
        <v>133</v>
      </c>
      <c r="I17" s="9"/>
      <c r="J17" s="9"/>
      <c r="K17" s="9"/>
      <c r="L17" s="9"/>
      <c r="M17" s="9"/>
      <c r="N17" s="9"/>
      <c r="O17" s="9"/>
      <c r="P17" s="9"/>
    </row>
    <row r="18" spans="1:16" s="10" customFormat="1" ht="12.75" customHeight="1">
      <c r="A18" s="37" t="s">
        <v>20</v>
      </c>
      <c r="B18" s="20">
        <v>2010</v>
      </c>
      <c r="C18" s="85">
        <v>19416</v>
      </c>
      <c r="D18" s="85">
        <v>801</v>
      </c>
      <c r="E18" s="86">
        <v>805</v>
      </c>
      <c r="F18" s="9"/>
      <c r="G18" s="85">
        <v>225</v>
      </c>
      <c r="H18" s="85" t="s">
        <v>41</v>
      </c>
      <c r="I18" s="9"/>
      <c r="J18" s="9"/>
      <c r="K18" s="9"/>
      <c r="L18" s="9"/>
      <c r="M18" s="9"/>
      <c r="N18" s="9"/>
      <c r="O18" s="9"/>
      <c r="P18" s="9"/>
    </row>
    <row r="19" spans="1:16" s="10" customFormat="1" ht="12.75" customHeight="1">
      <c r="A19" s="37" t="s">
        <v>33</v>
      </c>
      <c r="B19" s="20">
        <v>2010</v>
      </c>
      <c r="C19" s="87">
        <v>28.8</v>
      </c>
      <c r="D19" s="87">
        <v>40.8</v>
      </c>
      <c r="E19" s="88">
        <v>42.07</v>
      </c>
      <c r="F19" s="9"/>
      <c r="G19" s="87">
        <v>41</v>
      </c>
      <c r="H19" s="87" t="s">
        <v>41</v>
      </c>
      <c r="I19" s="9"/>
      <c r="J19" s="9"/>
      <c r="K19" s="9"/>
      <c r="L19" s="9"/>
      <c r="M19" s="9"/>
      <c r="N19" s="9"/>
      <c r="O19" s="9"/>
      <c r="P19" s="9"/>
    </row>
    <row r="20" spans="1:16" s="10" customFormat="1" ht="12.75" customHeight="1">
      <c r="A20" s="37" t="s">
        <v>21</v>
      </c>
      <c r="B20" s="20">
        <v>2010</v>
      </c>
      <c r="C20" s="87">
        <v>2.5</v>
      </c>
      <c r="D20" s="87">
        <v>3.5</v>
      </c>
      <c r="E20" s="88">
        <v>3.8</v>
      </c>
      <c r="F20" s="9"/>
      <c r="G20" s="87">
        <v>2.87</v>
      </c>
      <c r="H20" s="87" t="s">
        <v>41</v>
      </c>
      <c r="I20" s="9"/>
      <c r="J20" s="9"/>
      <c r="K20" s="9"/>
      <c r="L20" s="9"/>
      <c r="M20" s="9"/>
      <c r="N20" s="9"/>
      <c r="O20" s="9"/>
      <c r="P20" s="9"/>
    </row>
    <row r="21" spans="1:16" s="10" customFormat="1" ht="12.75" customHeight="1">
      <c r="A21" s="37" t="s">
        <v>22</v>
      </c>
      <c r="B21" s="20">
        <v>2010</v>
      </c>
      <c r="C21" s="85">
        <v>3579</v>
      </c>
      <c r="D21" s="85">
        <v>71</v>
      </c>
      <c r="E21" s="86" t="s">
        <v>41</v>
      </c>
      <c r="F21" s="9"/>
      <c r="G21" s="85" t="s">
        <v>41</v>
      </c>
      <c r="H21" s="85" t="s">
        <v>41</v>
      </c>
      <c r="I21" s="9"/>
      <c r="J21" s="9"/>
      <c r="K21" s="9"/>
      <c r="L21" s="9"/>
      <c r="M21" s="9"/>
      <c r="N21" s="9"/>
      <c r="O21" s="9"/>
      <c r="P21" s="9"/>
    </row>
    <row r="22" spans="1:16" s="10" customFormat="1" ht="12.75" customHeight="1">
      <c r="A22" s="37" t="s">
        <v>23</v>
      </c>
      <c r="B22" s="20">
        <v>2010</v>
      </c>
      <c r="C22" s="85">
        <v>86673</v>
      </c>
      <c r="D22" s="85">
        <v>2719</v>
      </c>
      <c r="E22" s="86">
        <v>2715</v>
      </c>
      <c r="F22" s="9"/>
      <c r="G22" s="85">
        <v>780</v>
      </c>
      <c r="H22" s="85">
        <v>162</v>
      </c>
      <c r="I22" s="9"/>
      <c r="J22" s="9"/>
      <c r="K22" s="9"/>
      <c r="L22" s="9"/>
      <c r="M22" s="9"/>
      <c r="N22" s="9"/>
      <c r="O22" s="9"/>
      <c r="P22" s="9"/>
    </row>
    <row r="23" spans="1:16" s="10" customFormat="1" ht="12.75" customHeight="1">
      <c r="A23" s="37" t="s">
        <v>34</v>
      </c>
      <c r="B23" s="20">
        <v>2010</v>
      </c>
      <c r="C23" s="87">
        <v>0.5</v>
      </c>
      <c r="D23" s="87">
        <v>2.1</v>
      </c>
      <c r="E23" s="88">
        <v>3</v>
      </c>
      <c r="F23" s="9"/>
      <c r="G23" s="87" t="s">
        <v>41</v>
      </c>
      <c r="H23" s="87" t="s">
        <v>41</v>
      </c>
      <c r="I23" s="9"/>
      <c r="J23" s="9"/>
      <c r="K23" s="9"/>
      <c r="L23" s="9"/>
      <c r="M23" s="9"/>
      <c r="N23" s="9"/>
      <c r="O23" s="9"/>
      <c r="P23" s="9"/>
    </row>
    <row r="24" spans="1:16" s="10" customFormat="1" ht="12.75" customHeight="1">
      <c r="A24" s="37" t="s">
        <v>35</v>
      </c>
      <c r="B24" s="20">
        <v>2010</v>
      </c>
      <c r="C24" s="85">
        <v>45810</v>
      </c>
      <c r="D24" s="85">
        <v>1240</v>
      </c>
      <c r="E24" s="86">
        <v>1093</v>
      </c>
      <c r="F24" s="9"/>
      <c r="G24" s="85">
        <v>242</v>
      </c>
      <c r="H24" s="85" t="s">
        <v>41</v>
      </c>
      <c r="I24" s="9"/>
      <c r="J24" s="9"/>
      <c r="K24" s="9"/>
      <c r="L24" s="9"/>
      <c r="M24" s="9"/>
      <c r="N24" s="9"/>
      <c r="O24" s="9"/>
      <c r="P24" s="9"/>
    </row>
    <row r="25" spans="1:16" s="10" customFormat="1" ht="12.75" customHeight="1">
      <c r="A25" s="37" t="s">
        <v>36</v>
      </c>
      <c r="B25" s="20">
        <v>2010</v>
      </c>
      <c r="C25" s="85">
        <v>3727</v>
      </c>
      <c r="D25" s="85">
        <v>79</v>
      </c>
      <c r="E25" s="86" t="s">
        <v>41</v>
      </c>
      <c r="F25" s="9"/>
      <c r="G25" s="85" t="s">
        <v>41</v>
      </c>
      <c r="H25" s="85">
        <v>1440</v>
      </c>
      <c r="I25" s="9"/>
      <c r="J25" s="9"/>
      <c r="K25" s="9"/>
      <c r="L25" s="9"/>
      <c r="M25" s="9"/>
      <c r="N25" s="9"/>
      <c r="O25" s="9"/>
      <c r="P25" s="9"/>
    </row>
    <row r="26" spans="1:16" s="10" customFormat="1" ht="12.75" customHeight="1">
      <c r="A26" s="37" t="s">
        <v>37</v>
      </c>
      <c r="B26" s="20">
        <v>2010</v>
      </c>
      <c r="C26" s="85">
        <v>143455</v>
      </c>
      <c r="D26" s="85">
        <v>1674</v>
      </c>
      <c r="E26" s="86">
        <v>56</v>
      </c>
      <c r="F26" s="9"/>
      <c r="G26" s="85">
        <v>42</v>
      </c>
      <c r="H26" s="85" t="s">
        <v>41</v>
      </c>
      <c r="I26" s="9"/>
      <c r="J26" s="9"/>
      <c r="K26" s="9"/>
      <c r="L26" s="9"/>
      <c r="M26" s="9"/>
      <c r="N26" s="9"/>
      <c r="O26" s="9"/>
      <c r="P26" s="9"/>
    </row>
    <row r="27" spans="1:16" s="10" customFormat="1" ht="12.75" customHeight="1">
      <c r="A27" s="37" t="s">
        <v>38</v>
      </c>
      <c r="B27" s="20">
        <v>2010</v>
      </c>
      <c r="C27" s="85">
        <v>1667250</v>
      </c>
      <c r="D27" s="85">
        <v>34460</v>
      </c>
      <c r="E27" s="86">
        <v>22707</v>
      </c>
      <c r="F27" s="9"/>
      <c r="G27" s="85">
        <v>7523</v>
      </c>
      <c r="H27" s="85">
        <v>80897</v>
      </c>
      <c r="I27" s="9"/>
      <c r="J27" s="9"/>
      <c r="K27" s="9"/>
      <c r="L27" s="9"/>
      <c r="M27" s="9"/>
      <c r="N27" s="9"/>
      <c r="O27" s="9"/>
      <c r="P27" s="9"/>
    </row>
    <row r="28" spans="1:16" s="10" customFormat="1" ht="12.75" customHeight="1">
      <c r="A28" s="37" t="s">
        <v>39</v>
      </c>
      <c r="B28" s="20">
        <v>2010</v>
      </c>
      <c r="C28" s="85">
        <v>191974</v>
      </c>
      <c r="D28" s="85">
        <v>1080</v>
      </c>
      <c r="E28" s="86" t="s">
        <v>41</v>
      </c>
      <c r="F28" s="9"/>
      <c r="G28" s="85" t="s">
        <v>41</v>
      </c>
      <c r="H28" s="85">
        <v>98515</v>
      </c>
      <c r="I28" s="9"/>
      <c r="J28" s="9"/>
      <c r="K28" s="9"/>
      <c r="L28" s="9"/>
      <c r="M28" s="9"/>
      <c r="N28" s="9"/>
      <c r="O28" s="9"/>
      <c r="P28" s="9"/>
    </row>
    <row r="29" spans="1:16" s="10" customFormat="1" ht="12.75" customHeight="1">
      <c r="A29" s="64" t="s">
        <v>30</v>
      </c>
      <c r="B29" s="92">
        <v>2010</v>
      </c>
      <c r="C29" s="89">
        <v>1005714</v>
      </c>
      <c r="D29" s="89">
        <v>25646</v>
      </c>
      <c r="E29" s="90">
        <v>21270</v>
      </c>
      <c r="F29" s="65"/>
      <c r="G29" s="93">
        <v>8731</v>
      </c>
      <c r="H29" s="93">
        <v>151805</v>
      </c>
      <c r="I29" s="9"/>
      <c r="J29" s="9"/>
      <c r="K29" s="9"/>
      <c r="L29" s="9"/>
      <c r="M29" s="9"/>
      <c r="N29" s="9"/>
      <c r="O29" s="9"/>
      <c r="P29" s="9"/>
    </row>
    <row r="30" spans="1:16" s="10" customFormat="1" ht="12.75" customHeight="1">
      <c r="A30" s="36" t="s">
        <v>11</v>
      </c>
      <c r="B30" s="20">
        <v>2009</v>
      </c>
      <c r="C30" s="85">
        <v>10006.39733802</v>
      </c>
      <c r="D30" s="85">
        <v>286</v>
      </c>
      <c r="E30" s="86">
        <v>302</v>
      </c>
      <c r="F30" s="9"/>
      <c r="G30" s="85">
        <v>54.587076</v>
      </c>
      <c r="H30" s="85">
        <v>167.684105</v>
      </c>
      <c r="I30" s="9"/>
      <c r="J30" s="9"/>
      <c r="K30" s="9"/>
      <c r="L30" s="9"/>
      <c r="M30" s="9"/>
      <c r="N30" s="9"/>
      <c r="O30" s="9"/>
      <c r="P30" s="9"/>
    </row>
    <row r="31" spans="1:16" s="10" customFormat="1" ht="12.75" customHeight="1">
      <c r="A31" s="37" t="s">
        <v>12</v>
      </c>
      <c r="B31" s="20">
        <v>2009</v>
      </c>
      <c r="C31" s="85">
        <v>9553.94638268</v>
      </c>
      <c r="D31" s="85">
        <v>276</v>
      </c>
      <c r="E31" s="86">
        <v>358</v>
      </c>
      <c r="F31" s="9"/>
      <c r="G31" s="85">
        <v>55.66313</v>
      </c>
      <c r="H31" s="85">
        <v>915.702407</v>
      </c>
      <c r="I31" s="9"/>
      <c r="J31" s="9"/>
      <c r="K31" s="9"/>
      <c r="L31" s="9"/>
      <c r="M31" s="9"/>
      <c r="N31" s="9"/>
      <c r="O31" s="9"/>
      <c r="P31" s="9"/>
    </row>
    <row r="32" spans="1:16" s="10" customFormat="1" ht="12.75" customHeight="1">
      <c r="A32" s="37" t="s">
        <v>13</v>
      </c>
      <c r="B32" s="20">
        <v>2009</v>
      </c>
      <c r="C32" s="85">
        <v>9249.010178704779</v>
      </c>
      <c r="D32" s="85">
        <v>264</v>
      </c>
      <c r="E32" s="86">
        <v>547</v>
      </c>
      <c r="F32" s="9"/>
      <c r="G32" s="85">
        <v>82.140666</v>
      </c>
      <c r="H32" s="85">
        <v>22.496916</v>
      </c>
      <c r="I32" s="9"/>
      <c r="J32" s="9"/>
      <c r="K32" s="9"/>
      <c r="L32" s="9"/>
      <c r="M32" s="9"/>
      <c r="N32" s="9"/>
      <c r="O32" s="9"/>
      <c r="P32" s="9"/>
    </row>
    <row r="33" spans="1:16" s="10" customFormat="1" ht="12.75" customHeight="1">
      <c r="A33" s="37" t="s">
        <v>14</v>
      </c>
      <c r="B33" s="20">
        <v>2009</v>
      </c>
      <c r="C33" s="87">
        <v>13.884743588540497</v>
      </c>
      <c r="D33" s="87">
        <v>10</v>
      </c>
      <c r="E33" s="87">
        <v>16.9</v>
      </c>
      <c r="F33" s="87"/>
      <c r="G33" s="87">
        <v>13.6</v>
      </c>
      <c r="H33" s="87">
        <v>17.4</v>
      </c>
      <c r="I33" s="9"/>
      <c r="J33" s="9"/>
      <c r="K33" s="9"/>
      <c r="L33" s="9"/>
      <c r="M33" s="9"/>
      <c r="N33" s="9"/>
      <c r="O33" s="9"/>
      <c r="P33" s="9"/>
    </row>
    <row r="34" spans="1:16" s="10" customFormat="1" ht="12.75" customHeight="1">
      <c r="A34" s="37" t="s">
        <v>15</v>
      </c>
      <c r="B34" s="20">
        <v>2009</v>
      </c>
      <c r="C34" s="87">
        <v>15721.24077263</v>
      </c>
      <c r="D34" s="87">
        <v>462</v>
      </c>
      <c r="E34" s="87">
        <v>677</v>
      </c>
      <c r="F34" s="87"/>
      <c r="G34" s="87">
        <v>146.861118</v>
      </c>
      <c r="H34" s="87">
        <v>837.928972</v>
      </c>
      <c r="I34" s="9"/>
      <c r="J34" s="9"/>
      <c r="K34" s="9"/>
      <c r="L34" s="9"/>
      <c r="M34" s="9"/>
      <c r="N34" s="9"/>
      <c r="O34" s="9"/>
      <c r="P34" s="9"/>
    </row>
    <row r="35" spans="1:16" s="10" customFormat="1" ht="12.75" customHeight="1">
      <c r="A35" s="37" t="s">
        <v>31</v>
      </c>
      <c r="B35" s="20">
        <v>2009</v>
      </c>
      <c r="C35" s="87">
        <v>434.57585471</v>
      </c>
      <c r="D35" s="59">
        <v>11</v>
      </c>
      <c r="E35" s="59">
        <v>9</v>
      </c>
      <c r="F35" s="59"/>
      <c r="G35" s="59">
        <v>8.561153</v>
      </c>
      <c r="H35" s="59">
        <v>-25.194437</v>
      </c>
      <c r="I35" s="9"/>
      <c r="J35" s="9"/>
      <c r="K35" s="9"/>
      <c r="L35" s="9"/>
      <c r="M35" s="9"/>
      <c r="N35" s="9"/>
      <c r="O35" s="9"/>
      <c r="P35" s="9"/>
    </row>
    <row r="36" spans="1:16" s="10" customFormat="1" ht="12.75" customHeight="1">
      <c r="A36" s="37" t="s">
        <v>17</v>
      </c>
      <c r="B36" s="20">
        <v>2009</v>
      </c>
      <c r="C36" s="87">
        <v>2.7642592655064333</v>
      </c>
      <c r="D36" s="87">
        <v>2.4</v>
      </c>
      <c r="E36" s="88">
        <v>1.3</v>
      </c>
      <c r="F36" s="9"/>
      <c r="G36" s="87">
        <v>5.829421099735874</v>
      </c>
      <c r="H36" s="87">
        <v>3</v>
      </c>
      <c r="I36" s="9"/>
      <c r="J36" s="9"/>
      <c r="K36" s="9"/>
      <c r="L36" s="9"/>
      <c r="M36" s="9"/>
      <c r="N36" s="9"/>
      <c r="O36" s="9"/>
      <c r="P36" s="9"/>
    </row>
    <row r="37" spans="1:16" s="10" customFormat="1" ht="22.5" customHeight="1">
      <c r="A37" s="38" t="s">
        <v>40</v>
      </c>
      <c r="B37" s="20">
        <v>2009</v>
      </c>
      <c r="C37" s="87">
        <v>0.9247198394273264</v>
      </c>
      <c r="D37" s="87">
        <v>0.8</v>
      </c>
      <c r="E37" s="88">
        <v>0.5</v>
      </c>
      <c r="F37" s="9"/>
      <c r="G37" s="88"/>
      <c r="H37" s="88"/>
      <c r="I37" s="9"/>
      <c r="J37" s="9"/>
      <c r="K37" s="9"/>
      <c r="L37" s="9"/>
      <c r="M37" s="9"/>
      <c r="N37" s="9"/>
      <c r="O37" s="9"/>
      <c r="P37" s="9"/>
    </row>
    <row r="38" spans="1:16" s="10" customFormat="1" ht="12.75" customHeight="1">
      <c r="A38" s="37" t="s">
        <v>18</v>
      </c>
      <c r="B38" s="20">
        <v>2009</v>
      </c>
      <c r="C38" s="85">
        <v>5504.348836081581</v>
      </c>
      <c r="D38" s="85">
        <v>153</v>
      </c>
      <c r="E38" s="86">
        <v>396</v>
      </c>
      <c r="F38" s="9"/>
      <c r="G38" s="86">
        <v>45.895</v>
      </c>
      <c r="H38" s="86"/>
      <c r="I38" s="9"/>
      <c r="J38" s="9"/>
      <c r="K38" s="9"/>
      <c r="L38" s="9"/>
      <c r="M38" s="9"/>
      <c r="N38" s="9"/>
      <c r="O38" s="9"/>
      <c r="P38" s="9"/>
    </row>
    <row r="39" spans="1:16" s="10" customFormat="1" ht="12.75" customHeight="1">
      <c r="A39" s="37" t="s">
        <v>19</v>
      </c>
      <c r="B39" s="20">
        <v>2009</v>
      </c>
      <c r="C39" s="85">
        <v>70874.63941994423</v>
      </c>
      <c r="D39" s="85">
        <v>2457</v>
      </c>
      <c r="E39" s="86">
        <v>2924</v>
      </c>
      <c r="F39" s="9"/>
      <c r="G39" s="86">
        <v>599.007716</v>
      </c>
      <c r="H39" s="86">
        <v>118.240443</v>
      </c>
      <c r="I39" s="9"/>
      <c r="J39" s="9"/>
      <c r="K39" s="9"/>
      <c r="L39" s="9"/>
      <c r="M39" s="9"/>
      <c r="N39" s="9"/>
      <c r="O39" s="9"/>
      <c r="P39" s="9"/>
    </row>
    <row r="40" spans="1:16" s="10" customFormat="1" ht="12.75" customHeight="1">
      <c r="A40" s="37" t="s">
        <v>20</v>
      </c>
      <c r="B40" s="20">
        <v>2009</v>
      </c>
      <c r="C40" s="85">
        <v>14681.293352458753</v>
      </c>
      <c r="D40" s="85">
        <v>757</v>
      </c>
      <c r="E40" s="86">
        <v>854</v>
      </c>
      <c r="F40" s="9"/>
      <c r="G40" s="86">
        <v>157.951</v>
      </c>
      <c r="H40" s="86"/>
      <c r="I40" s="9"/>
      <c r="J40" s="9"/>
      <c r="K40" s="9"/>
      <c r="L40" s="9"/>
      <c r="M40" s="9"/>
      <c r="N40" s="9"/>
      <c r="O40" s="9"/>
      <c r="P40" s="9"/>
    </row>
    <row r="41" spans="1:16" s="10" customFormat="1" ht="12.75" customHeight="1">
      <c r="A41" s="37" t="s">
        <v>33</v>
      </c>
      <c r="B41" s="20">
        <v>2009</v>
      </c>
      <c r="C41" s="87">
        <v>23.28443430379047</v>
      </c>
      <c r="D41" s="87">
        <v>35.6</v>
      </c>
      <c r="E41" s="88">
        <v>35.3</v>
      </c>
      <c r="F41" s="9"/>
      <c r="G41" s="88">
        <v>29.6</v>
      </c>
      <c r="H41" s="88"/>
      <c r="I41" s="9"/>
      <c r="J41" s="9"/>
      <c r="K41" s="9"/>
      <c r="L41" s="9"/>
      <c r="M41" s="9"/>
      <c r="N41" s="9"/>
      <c r="O41" s="9"/>
      <c r="P41" s="9"/>
    </row>
    <row r="42" spans="1:16" s="10" customFormat="1" ht="12.75" customHeight="1">
      <c r="A42" s="37" t="s">
        <v>21</v>
      </c>
      <c r="B42" s="20">
        <v>2009</v>
      </c>
      <c r="C42" s="87">
        <v>2.7551485494412886</v>
      </c>
      <c r="D42" s="87">
        <v>3.7</v>
      </c>
      <c r="E42" s="88">
        <v>4.1</v>
      </c>
      <c r="F42" s="9"/>
      <c r="G42" s="88">
        <v>2.44</v>
      </c>
      <c r="H42" s="88"/>
      <c r="I42" s="9"/>
      <c r="J42" s="9"/>
      <c r="K42" s="9"/>
      <c r="L42" s="9"/>
      <c r="M42" s="9"/>
      <c r="N42" s="9"/>
      <c r="O42" s="9"/>
      <c r="P42" s="9"/>
    </row>
    <row r="43" spans="1:16" s="10" customFormat="1" ht="12.75" customHeight="1">
      <c r="A43" s="37" t="s">
        <v>22</v>
      </c>
      <c r="B43" s="20">
        <v>2009</v>
      </c>
      <c r="C43" s="85">
        <v>3252.144128091902</v>
      </c>
      <c r="D43" s="85">
        <v>72</v>
      </c>
      <c r="E43" s="86" t="s">
        <v>41</v>
      </c>
      <c r="F43" s="9"/>
      <c r="G43" s="85"/>
      <c r="H43" s="85"/>
      <c r="I43" s="9"/>
      <c r="J43" s="9"/>
      <c r="K43" s="9"/>
      <c r="L43" s="9"/>
      <c r="M43" s="9"/>
      <c r="N43" s="9"/>
      <c r="O43" s="9"/>
      <c r="P43" s="9"/>
    </row>
    <row r="44" spans="1:16" s="10" customFormat="1" ht="12.75" customHeight="1">
      <c r="A44" s="37" t="s">
        <v>23</v>
      </c>
      <c r="B44" s="20">
        <v>2009</v>
      </c>
      <c r="C44" s="85">
        <v>77493.89932747894</v>
      </c>
      <c r="D44" s="85">
        <v>2846</v>
      </c>
      <c r="E44" s="86">
        <v>3255</v>
      </c>
      <c r="F44" s="9"/>
      <c r="G44" s="86">
        <v>696.139679</v>
      </c>
      <c r="H44" s="86">
        <v>140.311203</v>
      </c>
      <c r="I44" s="9"/>
      <c r="J44" s="9"/>
      <c r="K44" s="9"/>
      <c r="L44" s="9"/>
      <c r="M44" s="9"/>
      <c r="N44" s="9"/>
      <c r="O44" s="9"/>
      <c r="P44" s="9"/>
    </row>
    <row r="45" spans="1:16" s="10" customFormat="1" ht="12.75" customHeight="1">
      <c r="A45" s="37" t="s">
        <v>34</v>
      </c>
      <c r="B45" s="20">
        <v>2009</v>
      </c>
      <c r="C45" s="87">
        <v>0.36053780828506726</v>
      </c>
      <c r="D45" s="87">
        <v>0.6</v>
      </c>
      <c r="E45" s="88">
        <v>5.1</v>
      </c>
      <c r="F45" s="9"/>
      <c r="G45" s="88"/>
      <c r="H45" s="88"/>
      <c r="I45" s="9"/>
      <c r="J45" s="9"/>
      <c r="K45" s="9"/>
      <c r="L45" s="9"/>
      <c r="M45" s="9"/>
      <c r="N45" s="9"/>
      <c r="O45" s="9"/>
      <c r="P45" s="9"/>
    </row>
    <row r="46" spans="1:16" s="10" customFormat="1" ht="12.75" customHeight="1">
      <c r="A46" s="37" t="s">
        <v>35</v>
      </c>
      <c r="B46" s="20">
        <v>2009</v>
      </c>
      <c r="C46" s="85">
        <v>43354.0065</v>
      </c>
      <c r="D46" s="85">
        <v>1273</v>
      </c>
      <c r="E46" s="86">
        <v>1748</v>
      </c>
      <c r="F46" s="9"/>
      <c r="G46" s="86">
        <v>244.3</v>
      </c>
      <c r="H46" s="86"/>
      <c r="I46" s="9"/>
      <c r="J46" s="9"/>
      <c r="K46" s="9"/>
      <c r="L46" s="9"/>
      <c r="M46" s="9"/>
      <c r="N46" s="9"/>
      <c r="O46" s="9"/>
      <c r="P46" s="9"/>
    </row>
    <row r="47" spans="1:16" s="10" customFormat="1" ht="12.75" customHeight="1">
      <c r="A47" s="37" t="s">
        <v>36</v>
      </c>
      <c r="B47" s="20">
        <v>2009</v>
      </c>
      <c r="C47" s="85">
        <v>3641.4007769899995</v>
      </c>
      <c r="D47" s="85">
        <v>81</v>
      </c>
      <c r="E47" s="86" t="s">
        <v>41</v>
      </c>
      <c r="F47" s="9"/>
      <c r="G47" s="85"/>
      <c r="H47" s="85">
        <v>1401.597519</v>
      </c>
      <c r="I47" s="9"/>
      <c r="J47" s="9"/>
      <c r="K47" s="9"/>
      <c r="L47" s="9"/>
      <c r="M47" s="9"/>
      <c r="N47" s="9"/>
      <c r="O47" s="9"/>
      <c r="P47" s="9"/>
    </row>
    <row r="48" spans="1:16" s="10" customFormat="1" ht="12.75" customHeight="1">
      <c r="A48" s="37" t="s">
        <v>37</v>
      </c>
      <c r="B48" s="20">
        <v>2009</v>
      </c>
      <c r="C48" s="85">
        <v>143445</v>
      </c>
      <c r="D48" s="85">
        <v>1795</v>
      </c>
      <c r="E48" s="86">
        <v>73</v>
      </c>
      <c r="F48" s="9"/>
      <c r="G48" s="86">
        <v>44</v>
      </c>
      <c r="H48" s="86"/>
      <c r="I48" s="9"/>
      <c r="J48" s="9"/>
      <c r="K48" s="9"/>
      <c r="L48" s="9"/>
      <c r="M48" s="9"/>
      <c r="N48" s="9"/>
      <c r="O48" s="9"/>
      <c r="P48" s="9"/>
    </row>
    <row r="49" spans="1:16" s="10" customFormat="1" ht="12.75" customHeight="1">
      <c r="A49" s="37" t="s">
        <v>38</v>
      </c>
      <c r="B49" s="20">
        <v>2009</v>
      </c>
      <c r="C49" s="85">
        <v>1626441</v>
      </c>
      <c r="D49" s="85">
        <v>39253</v>
      </c>
      <c r="E49" s="86">
        <v>32895</v>
      </c>
      <c r="F49" s="9"/>
      <c r="G49" s="85">
        <v>8118</v>
      </c>
      <c r="H49" s="85">
        <v>82906</v>
      </c>
      <c r="I49" s="9"/>
      <c r="J49" s="9"/>
      <c r="K49" s="9"/>
      <c r="L49" s="9"/>
      <c r="M49" s="9"/>
      <c r="N49" s="9"/>
      <c r="O49" s="9"/>
      <c r="P49" s="9"/>
    </row>
    <row r="50" spans="1:16" s="10" customFormat="1" ht="12.75" customHeight="1">
      <c r="A50" s="37" t="s">
        <v>39</v>
      </c>
      <c r="B50" s="20">
        <v>2009</v>
      </c>
      <c r="C50" s="85">
        <v>189723</v>
      </c>
      <c r="D50" s="85">
        <v>1146</v>
      </c>
      <c r="E50" s="86" t="s">
        <v>41</v>
      </c>
      <c r="F50" s="9"/>
      <c r="G50" s="85"/>
      <c r="H50" s="85">
        <v>100313</v>
      </c>
      <c r="I50" s="9"/>
      <c r="J50" s="9"/>
      <c r="K50" s="9"/>
      <c r="L50" s="9"/>
      <c r="M50" s="9"/>
      <c r="N50" s="9"/>
      <c r="O50" s="9"/>
      <c r="P50" s="9"/>
    </row>
    <row r="51" spans="1:16" s="10" customFormat="1" ht="12.75" customHeight="1">
      <c r="A51" s="64" t="s">
        <v>30</v>
      </c>
      <c r="B51" s="84">
        <v>2009</v>
      </c>
      <c r="C51" s="89">
        <v>985535</v>
      </c>
      <c r="D51" s="89">
        <v>28706</v>
      </c>
      <c r="E51" s="90">
        <v>27249</v>
      </c>
      <c r="F51" s="65"/>
      <c r="G51" s="90">
        <v>8687</v>
      </c>
      <c r="H51" s="90">
        <v>157158</v>
      </c>
      <c r="I51" s="9"/>
      <c r="J51" s="9"/>
      <c r="K51" s="9"/>
      <c r="L51" s="9"/>
      <c r="M51" s="9"/>
      <c r="N51" s="9"/>
      <c r="O51" s="9"/>
      <c r="P51" s="9"/>
    </row>
    <row r="52" spans="1:16" s="2" customFormat="1" ht="12.75" customHeight="1">
      <c r="A52" s="36" t="s">
        <v>11</v>
      </c>
      <c r="B52" s="57">
        <v>2008</v>
      </c>
      <c r="C52" s="21">
        <v>10118.24330875</v>
      </c>
      <c r="D52" s="76">
        <v>298</v>
      </c>
      <c r="E52" s="78">
        <v>521</v>
      </c>
      <c r="F52" s="74"/>
      <c r="G52" s="80">
        <v>57.802948</v>
      </c>
      <c r="H52" s="76">
        <v>156.55683563999997</v>
      </c>
      <c r="I52" s="9"/>
      <c r="J52" s="9"/>
      <c r="K52" s="9"/>
      <c r="L52" s="9"/>
      <c r="M52" s="9"/>
      <c r="N52" s="9"/>
      <c r="O52" s="9"/>
      <c r="P52" s="9"/>
    </row>
    <row r="53" spans="1:16" s="2" customFormat="1" ht="12.75" customHeight="1">
      <c r="A53" s="37" t="s">
        <v>12</v>
      </c>
      <c r="B53" s="57">
        <v>2008</v>
      </c>
      <c r="C53" s="21">
        <v>8684.83907387</v>
      </c>
      <c r="D53" s="76">
        <v>249</v>
      </c>
      <c r="E53" s="78">
        <v>401</v>
      </c>
      <c r="F53" s="74"/>
      <c r="G53" s="80">
        <v>52.699725</v>
      </c>
      <c r="H53" s="76">
        <v>869.943135</v>
      </c>
      <c r="I53" s="9"/>
      <c r="J53" s="9"/>
      <c r="K53" s="9"/>
      <c r="L53" s="9"/>
      <c r="M53" s="9"/>
      <c r="N53" s="9"/>
      <c r="O53" s="9"/>
      <c r="P53" s="9"/>
    </row>
    <row r="54" spans="1:16" s="2" customFormat="1" ht="12.75" customHeight="1">
      <c r="A54" s="37" t="s">
        <v>13</v>
      </c>
      <c r="B54" s="57">
        <v>2008</v>
      </c>
      <c r="C54" s="21">
        <v>-11803.251972506847</v>
      </c>
      <c r="D54" s="76">
        <v>-376</v>
      </c>
      <c r="E54" s="78">
        <v>-637</v>
      </c>
      <c r="F54" s="74"/>
      <c r="G54" s="80">
        <v>-109.862491</v>
      </c>
      <c r="H54" s="76">
        <v>-18.1</v>
      </c>
      <c r="I54" s="9"/>
      <c r="J54" s="9"/>
      <c r="K54" s="9"/>
      <c r="L54" s="9"/>
      <c r="M54" s="9"/>
      <c r="N54" s="9"/>
      <c r="O54" s="9"/>
      <c r="P54" s="9"/>
    </row>
    <row r="55" spans="1:16" s="2" customFormat="1" ht="12.75" customHeight="1">
      <c r="A55" s="37" t="s">
        <v>14</v>
      </c>
      <c r="B55" s="57">
        <v>2008</v>
      </c>
      <c r="C55" s="59">
        <v>-15.208605885408724</v>
      </c>
      <c r="D55" s="77">
        <v>-12.9</v>
      </c>
      <c r="E55" s="79">
        <v>-14.4</v>
      </c>
      <c r="F55" s="74"/>
      <c r="G55" s="81">
        <v>-15.2</v>
      </c>
      <c r="H55" s="77">
        <v>-12</v>
      </c>
      <c r="I55" s="9"/>
      <c r="J55" s="9"/>
      <c r="K55" s="9"/>
      <c r="L55" s="9"/>
      <c r="M55" s="9"/>
      <c r="N55" s="9"/>
      <c r="O55" s="9"/>
      <c r="P55" s="9"/>
    </row>
    <row r="56" spans="1:16" s="2" customFormat="1" ht="12.75" customHeight="1">
      <c r="A56" s="37" t="s">
        <v>15</v>
      </c>
      <c r="B56" s="57">
        <v>2008</v>
      </c>
      <c r="C56" s="21">
        <v>3316.8454042999997</v>
      </c>
      <c r="D56" s="76">
        <v>79</v>
      </c>
      <c r="E56" s="78">
        <v>200</v>
      </c>
      <c r="F56" s="74"/>
      <c r="G56" s="80">
        <v>45.631513</v>
      </c>
      <c r="H56" s="76">
        <v>805.426426</v>
      </c>
      <c r="I56" s="9"/>
      <c r="J56" s="9"/>
      <c r="K56" s="9"/>
      <c r="L56" s="9"/>
      <c r="M56" s="9"/>
      <c r="N56" s="9"/>
      <c r="O56" s="9"/>
      <c r="P56" s="9"/>
    </row>
    <row r="57" spans="1:16" s="2" customFormat="1" ht="12.75" customHeight="1">
      <c r="A57" s="37" t="s">
        <v>31</v>
      </c>
      <c r="B57" s="57">
        <v>2008</v>
      </c>
      <c r="C57" s="21">
        <v>412.01816432999993</v>
      </c>
      <c r="D57" s="76">
        <v>10</v>
      </c>
      <c r="E57" s="78">
        <v>10</v>
      </c>
      <c r="F57" s="74"/>
      <c r="G57" s="80">
        <v>7.485455</v>
      </c>
      <c r="H57" s="76">
        <v>24.077064</v>
      </c>
      <c r="I57" s="9"/>
      <c r="J57" s="9"/>
      <c r="K57" s="9"/>
      <c r="L57" s="9"/>
      <c r="M57" s="9"/>
      <c r="N57" s="9"/>
      <c r="O57" s="9"/>
      <c r="P57" s="9"/>
    </row>
    <row r="58" spans="1:16" s="2" customFormat="1" ht="12.75" customHeight="1">
      <c r="A58" s="37" t="s">
        <v>17</v>
      </c>
      <c r="B58" s="57">
        <v>2008</v>
      </c>
      <c r="C58" s="59">
        <v>12.421988790790625</v>
      </c>
      <c r="D58" s="77">
        <v>12.8</v>
      </c>
      <c r="E58" s="79">
        <v>5.1</v>
      </c>
      <c r="F58" s="74"/>
      <c r="G58" s="81">
        <v>16.404135</v>
      </c>
      <c r="H58" s="77">
        <v>3</v>
      </c>
      <c r="I58" s="9"/>
      <c r="J58" s="9"/>
      <c r="K58" s="9"/>
      <c r="L58" s="9"/>
      <c r="M58" s="9"/>
      <c r="N58" s="9"/>
      <c r="O58" s="9"/>
      <c r="P58" s="9"/>
    </row>
    <row r="59" spans="1:16" s="2" customFormat="1" ht="21.75" customHeight="1">
      <c r="A59" s="38" t="s">
        <v>40</v>
      </c>
      <c r="B59" s="57">
        <v>2008</v>
      </c>
      <c r="C59" s="59">
        <v>0.8518363125308966</v>
      </c>
      <c r="D59" s="77">
        <v>0.8</v>
      </c>
      <c r="E59" s="79">
        <v>0.4</v>
      </c>
      <c r="F59" s="74"/>
      <c r="G59" s="75"/>
      <c r="H59" s="76"/>
      <c r="I59" s="9"/>
      <c r="J59" s="9"/>
      <c r="K59" s="9"/>
      <c r="L59" s="9"/>
      <c r="M59" s="9"/>
      <c r="N59" s="9"/>
      <c r="O59" s="9"/>
      <c r="P59" s="9"/>
    </row>
    <row r="60" spans="1:16" s="2" customFormat="1" ht="12.75" customHeight="1">
      <c r="A60" s="37" t="s">
        <v>18</v>
      </c>
      <c r="B60" s="57">
        <v>2008</v>
      </c>
      <c r="C60" s="21">
        <v>-11215.738880243847</v>
      </c>
      <c r="D60" s="76">
        <v>-333</v>
      </c>
      <c r="E60" s="78">
        <v>-492</v>
      </c>
      <c r="F60" s="74"/>
      <c r="G60" s="80">
        <v>-77.918</v>
      </c>
      <c r="H60" s="76"/>
      <c r="I60" s="9"/>
      <c r="J60" s="9"/>
      <c r="K60" s="9"/>
      <c r="L60" s="9"/>
      <c r="M60" s="9"/>
      <c r="N60" s="9"/>
      <c r="O60" s="9"/>
      <c r="P60" s="9"/>
    </row>
    <row r="61" spans="1:16" s="2" customFormat="1" ht="12.75" customHeight="1">
      <c r="A61" s="37" t="s">
        <v>19</v>
      </c>
      <c r="B61" s="57">
        <v>2008</v>
      </c>
      <c r="C61" s="21">
        <v>64058.803928722766</v>
      </c>
      <c r="D61" s="76">
        <v>3651</v>
      </c>
      <c r="E61" s="78">
        <v>3686</v>
      </c>
      <c r="F61" s="74"/>
      <c r="G61" s="80">
        <v>564.057635</v>
      </c>
      <c r="H61" s="76">
        <v>108.542895</v>
      </c>
      <c r="I61" s="9"/>
      <c r="J61" s="9"/>
      <c r="K61" s="9"/>
      <c r="L61" s="9"/>
      <c r="M61" s="9"/>
      <c r="N61" s="9"/>
      <c r="O61" s="9"/>
      <c r="P61" s="9"/>
    </row>
    <row r="62" spans="1:16" s="2" customFormat="1" ht="12.75" customHeight="1">
      <c r="A62" s="37" t="s">
        <v>20</v>
      </c>
      <c r="B62" s="57">
        <v>2008</v>
      </c>
      <c r="C62" s="21">
        <v>8951.892822885715</v>
      </c>
      <c r="D62" s="76">
        <v>614</v>
      </c>
      <c r="E62" s="78">
        <v>711</v>
      </c>
      <c r="F62" s="74"/>
      <c r="G62" s="80">
        <v>112.056</v>
      </c>
      <c r="H62" s="76"/>
      <c r="I62" s="9"/>
      <c r="J62" s="9"/>
      <c r="K62" s="9"/>
      <c r="L62" s="9"/>
      <c r="M62" s="9"/>
      <c r="N62" s="9"/>
      <c r="O62" s="9"/>
      <c r="P62" s="9"/>
    </row>
    <row r="63" spans="1:16" s="2" customFormat="1" ht="12.75" customHeight="1">
      <c r="A63" s="37" t="s">
        <v>33</v>
      </c>
      <c r="B63" s="57">
        <v>2008</v>
      </c>
      <c r="C63" s="59">
        <v>15.3</v>
      </c>
      <c r="D63" s="77">
        <v>30.4</v>
      </c>
      <c r="E63" s="79">
        <v>22.55</v>
      </c>
      <c r="F63" s="74"/>
      <c r="G63" s="81">
        <v>22.1</v>
      </c>
      <c r="H63" s="76"/>
      <c r="I63" s="9"/>
      <c r="J63" s="9"/>
      <c r="K63" s="9"/>
      <c r="L63" s="9"/>
      <c r="M63" s="9"/>
      <c r="N63" s="9"/>
      <c r="O63" s="9"/>
      <c r="P63" s="9"/>
    </row>
    <row r="64" spans="1:16" s="2" customFormat="1" ht="12.75" customHeight="1">
      <c r="A64" s="37" t="s">
        <v>21</v>
      </c>
      <c r="B64" s="57">
        <v>2008</v>
      </c>
      <c r="C64" s="59">
        <v>2.448509437808176</v>
      </c>
      <c r="D64" s="77">
        <v>4.1</v>
      </c>
      <c r="E64" s="79">
        <v>3.5</v>
      </c>
      <c r="F64" s="74"/>
      <c r="G64" s="81">
        <v>2.51</v>
      </c>
      <c r="H64" s="76"/>
      <c r="I64" s="9"/>
      <c r="J64" s="9"/>
      <c r="K64" s="9"/>
      <c r="L64" s="9"/>
      <c r="M64" s="9"/>
      <c r="N64" s="9"/>
      <c r="O64" s="9"/>
      <c r="P64" s="9"/>
    </row>
    <row r="65" spans="1:16" s="2" customFormat="1" ht="12.75" customHeight="1">
      <c r="A65" s="37" t="s">
        <v>22</v>
      </c>
      <c r="B65" s="57">
        <v>2008</v>
      </c>
      <c r="C65" s="21">
        <v>3341.2651278923627</v>
      </c>
      <c r="D65" s="76">
        <v>70</v>
      </c>
      <c r="E65" s="78"/>
      <c r="F65" s="74"/>
      <c r="G65" s="82"/>
      <c r="H65" s="76"/>
      <c r="I65" s="9"/>
      <c r="J65" s="9"/>
      <c r="K65" s="9"/>
      <c r="L65" s="9"/>
      <c r="M65" s="9"/>
      <c r="N65" s="9"/>
      <c r="O65" s="9"/>
      <c r="P65" s="9"/>
    </row>
    <row r="66" spans="1:16" s="2" customFormat="1" ht="12.75" customHeight="1">
      <c r="A66" s="37" t="s">
        <v>23</v>
      </c>
      <c r="B66" s="57">
        <v>2008</v>
      </c>
      <c r="C66" s="21">
        <v>67075.54133388784</v>
      </c>
      <c r="D66" s="76">
        <v>2583</v>
      </c>
      <c r="E66" s="78">
        <v>3829</v>
      </c>
      <c r="F66" s="74"/>
      <c r="G66" s="80">
        <v>624.015102</v>
      </c>
      <c r="H66" s="76">
        <v>121.7094</v>
      </c>
      <c r="I66" s="9"/>
      <c r="J66" s="9"/>
      <c r="K66" s="9"/>
      <c r="L66" s="9"/>
      <c r="M66" s="9"/>
      <c r="N66" s="9"/>
      <c r="O66" s="9"/>
      <c r="P66" s="9"/>
    </row>
    <row r="67" spans="1:16" s="2" customFormat="1" ht="12.75" customHeight="1">
      <c r="A67" s="37" t="s">
        <v>34</v>
      </c>
      <c r="B67" s="57">
        <v>2008</v>
      </c>
      <c r="C67" s="59">
        <v>0.2223932371195973</v>
      </c>
      <c r="D67" s="77">
        <v>-0.3</v>
      </c>
      <c r="E67" s="79">
        <v>1.7</v>
      </c>
      <c r="F67" s="74"/>
      <c r="G67" s="80"/>
      <c r="H67" s="76"/>
      <c r="I67" s="9"/>
      <c r="J67" s="9"/>
      <c r="K67" s="9"/>
      <c r="L67" s="9"/>
      <c r="M67" s="9"/>
      <c r="N67" s="9"/>
      <c r="O67" s="9"/>
      <c r="P67" s="9"/>
    </row>
    <row r="68" spans="1:16" s="2" customFormat="1" ht="12.75" customHeight="1">
      <c r="A68" s="37" t="s">
        <v>35</v>
      </c>
      <c r="B68" s="57">
        <v>2008</v>
      </c>
      <c r="C68" s="21">
        <v>44896.95563283</v>
      </c>
      <c r="D68" s="76">
        <v>1242</v>
      </c>
      <c r="E68" s="78">
        <v>2273</v>
      </c>
      <c r="F68" s="74"/>
      <c r="G68" s="80">
        <v>262.819</v>
      </c>
      <c r="H68" s="76"/>
      <c r="I68" s="9"/>
      <c r="J68" s="9"/>
      <c r="K68" s="9"/>
      <c r="L68" s="9"/>
      <c r="M68" s="9"/>
      <c r="N68" s="9"/>
      <c r="O68" s="9"/>
      <c r="P68" s="9"/>
    </row>
    <row r="69" spans="1:16" s="2" customFormat="1" ht="12.75" customHeight="1">
      <c r="A69" s="37" t="s">
        <v>36</v>
      </c>
      <c r="B69" s="57">
        <v>2008</v>
      </c>
      <c r="C69" s="21">
        <v>3471.2764170399996</v>
      </c>
      <c r="D69" s="76">
        <v>83</v>
      </c>
      <c r="E69" s="78"/>
      <c r="F69" s="74"/>
      <c r="G69" s="80"/>
      <c r="H69" s="76">
        <v>1318.1</v>
      </c>
      <c r="I69" s="9"/>
      <c r="J69" s="9"/>
      <c r="K69" s="9"/>
      <c r="L69" s="9"/>
      <c r="M69" s="9"/>
      <c r="N69" s="9"/>
      <c r="O69" s="9"/>
      <c r="P69" s="9"/>
    </row>
    <row r="70" spans="1:16" s="2" customFormat="1" ht="12.75" customHeight="1">
      <c r="A70" s="37" t="s">
        <v>37</v>
      </c>
      <c r="B70" s="57">
        <v>2008</v>
      </c>
      <c r="C70" s="21">
        <v>141882</v>
      </c>
      <c r="D70" s="76">
        <v>1994</v>
      </c>
      <c r="E70" s="78">
        <v>95</v>
      </c>
      <c r="F70" s="74"/>
      <c r="G70" s="80">
        <v>46</v>
      </c>
      <c r="H70" s="76"/>
      <c r="I70" s="9"/>
      <c r="J70" s="9"/>
      <c r="K70" s="9"/>
      <c r="L70" s="9"/>
      <c r="M70" s="9"/>
      <c r="N70" s="9"/>
      <c r="O70" s="9"/>
      <c r="P70" s="9"/>
    </row>
    <row r="71" spans="1:16" s="2" customFormat="1" ht="12.75" customHeight="1">
      <c r="A71" s="37" t="s">
        <v>38</v>
      </c>
      <c r="B71" s="57">
        <v>2008</v>
      </c>
      <c r="C71" s="21">
        <v>1647267</v>
      </c>
      <c r="D71" s="76">
        <v>39884</v>
      </c>
      <c r="E71" s="78">
        <v>52694</v>
      </c>
      <c r="F71" s="74"/>
      <c r="G71" s="80">
        <v>9163</v>
      </c>
      <c r="H71" s="76"/>
      <c r="I71" s="9"/>
      <c r="J71" s="9"/>
      <c r="K71" s="9"/>
      <c r="L71" s="9"/>
      <c r="M71" s="9"/>
      <c r="N71" s="9"/>
      <c r="O71" s="9"/>
      <c r="P71" s="9"/>
    </row>
    <row r="72" spans="1:16" s="2" customFormat="1" ht="12.75" customHeight="1">
      <c r="A72" s="37" t="s">
        <v>39</v>
      </c>
      <c r="B72" s="57">
        <v>2008</v>
      </c>
      <c r="C72" s="21">
        <v>190837</v>
      </c>
      <c r="D72" s="76">
        <v>1701</v>
      </c>
      <c r="E72" s="78"/>
      <c r="F72" s="74"/>
      <c r="G72" s="80"/>
      <c r="H72" s="76">
        <v>84063</v>
      </c>
      <c r="I72" s="9"/>
      <c r="J72" s="9"/>
      <c r="K72" s="9"/>
      <c r="L72" s="9"/>
      <c r="M72" s="9"/>
      <c r="N72" s="9"/>
      <c r="O72" s="9"/>
      <c r="P72" s="9"/>
    </row>
    <row r="73" spans="1:16" s="2" customFormat="1" ht="12.75" customHeight="1">
      <c r="A73" s="73" t="s">
        <v>30</v>
      </c>
      <c r="B73" s="66">
        <v>2008</v>
      </c>
      <c r="C73" s="72">
        <v>956810</v>
      </c>
      <c r="D73" s="71">
        <v>29791</v>
      </c>
      <c r="E73" s="70">
        <v>37027</v>
      </c>
      <c r="F73" s="69"/>
      <c r="G73" s="68">
        <v>8665</v>
      </c>
      <c r="H73" s="67">
        <v>162095</v>
      </c>
      <c r="I73" s="9"/>
      <c r="J73" s="9"/>
      <c r="K73" s="9"/>
      <c r="L73" s="9"/>
      <c r="M73" s="9"/>
      <c r="N73" s="9"/>
      <c r="O73" s="9"/>
      <c r="P73" s="9"/>
    </row>
    <row r="74" spans="1:16" s="10" customFormat="1" ht="12.75" customHeight="1">
      <c r="A74" s="36" t="s">
        <v>11</v>
      </c>
      <c r="B74" s="57">
        <v>2007</v>
      </c>
      <c r="C74" s="21">
        <v>9118.95872466</v>
      </c>
      <c r="D74" s="21">
        <f>248014.15882/1000</f>
        <v>248.01415882</v>
      </c>
      <c r="E74" s="21">
        <f>772886.16946/1000</f>
        <v>772.88616946</v>
      </c>
      <c r="F74" s="9"/>
      <c r="G74" s="21">
        <v>55.560842</v>
      </c>
      <c r="H74" s="23">
        <v>157.63174702</v>
      </c>
      <c r="J74" s="19"/>
      <c r="K74" s="56"/>
      <c r="L74" s="9"/>
      <c r="M74" s="9"/>
      <c r="N74" s="9"/>
      <c r="O74" s="9"/>
      <c r="P74" s="9"/>
    </row>
    <row r="75" spans="1:12" s="10" customFormat="1" ht="12.75" customHeight="1">
      <c r="A75" s="37" t="s">
        <v>12</v>
      </c>
      <c r="B75" s="57">
        <v>2007</v>
      </c>
      <c r="C75" s="21">
        <v>7896.916278589999</v>
      </c>
      <c r="D75" s="21">
        <f>230229.14834/1000</f>
        <v>230.22914834000002</v>
      </c>
      <c r="E75" s="21">
        <f>611351.22213/1000</f>
        <v>611.35122213</v>
      </c>
      <c r="F75" s="9"/>
      <c r="G75" s="21">
        <v>48.671703</v>
      </c>
      <c r="H75" s="23">
        <v>-844.84243761</v>
      </c>
      <c r="J75" s="19"/>
      <c r="K75" s="56"/>
      <c r="L75" s="56"/>
    </row>
    <row r="76" spans="1:12" s="10" customFormat="1" ht="12.75" customHeight="1">
      <c r="A76" s="37" t="s">
        <v>13</v>
      </c>
      <c r="B76" s="57">
        <v>2007</v>
      </c>
      <c r="C76" s="21">
        <v>3905.879935194487</v>
      </c>
      <c r="D76" s="21">
        <f>152717.6754548/1000</f>
        <v>152.7176754548</v>
      </c>
      <c r="E76" s="21">
        <f>221305.0857/1000</f>
        <v>221.3050857</v>
      </c>
      <c r="F76" s="9"/>
      <c r="G76" s="21">
        <v>31.191384000000003</v>
      </c>
      <c r="H76" s="23">
        <v>4.5</v>
      </c>
      <c r="J76" s="19"/>
      <c r="K76" s="56"/>
      <c r="L76" s="56"/>
    </row>
    <row r="77" spans="1:12" s="10" customFormat="1" ht="12.75" customHeight="1">
      <c r="A77" s="37" t="s">
        <v>14</v>
      </c>
      <c r="B77" s="57">
        <v>2007</v>
      </c>
      <c r="C77" s="59">
        <v>5.431325571460162</v>
      </c>
      <c r="D77" s="59">
        <v>5.520318083507862</v>
      </c>
      <c r="E77" s="59">
        <v>4.1183892556168455</v>
      </c>
      <c r="F77" s="9"/>
      <c r="G77" s="59">
        <v>4.5</v>
      </c>
      <c r="H77" s="59">
        <v>2.9</v>
      </c>
      <c r="J77" s="19"/>
      <c r="K77" s="56"/>
      <c r="L77" s="56"/>
    </row>
    <row r="78" spans="1:12" s="10" customFormat="1" ht="12.75" customHeight="1">
      <c r="A78" s="37" t="s">
        <v>15</v>
      </c>
      <c r="B78" s="57">
        <v>2007</v>
      </c>
      <c r="C78" s="21">
        <v>13122.97844606</v>
      </c>
      <c r="D78" s="21">
        <f>408325.85074/1000</f>
        <v>408.32585074</v>
      </c>
      <c r="E78" s="21">
        <f>1082232.37804/1000</f>
        <v>1082.2323780400002</v>
      </c>
      <c r="F78" s="9"/>
      <c r="G78" s="21">
        <v>134.21401600000002</v>
      </c>
      <c r="H78" s="23">
        <v>777.8815623300001</v>
      </c>
      <c r="J78" s="19"/>
      <c r="K78" s="56"/>
      <c r="L78" s="56"/>
    </row>
    <row r="79" spans="1:12" s="10" customFormat="1" ht="12.75" customHeight="1">
      <c r="A79" s="37" t="s">
        <v>31</v>
      </c>
      <c r="B79" s="57">
        <v>2007</v>
      </c>
      <c r="C79" s="21">
        <v>365.73826719000004</v>
      </c>
      <c r="D79" s="21">
        <f>8912.10076/1000</f>
        <v>8.91210076</v>
      </c>
      <c r="E79" s="21">
        <f>9367.81454/1000</f>
        <v>9.36781454</v>
      </c>
      <c r="F79" s="9"/>
      <c r="G79" s="21">
        <v>7.588902</v>
      </c>
      <c r="H79" s="23">
        <v>22.803938000000002</v>
      </c>
      <c r="J79" s="19"/>
      <c r="K79" s="56"/>
      <c r="L79" s="56"/>
    </row>
    <row r="80" spans="1:12" s="10" customFormat="1" ht="12.75" customHeight="1">
      <c r="A80" s="37" t="s">
        <v>17</v>
      </c>
      <c r="B80" s="57">
        <v>2007</v>
      </c>
      <c r="C80" s="13">
        <v>2.7870065373749666</v>
      </c>
      <c r="D80" s="13">
        <v>2.1825952836071467</v>
      </c>
      <c r="E80" s="13">
        <v>0.8656010234110514</v>
      </c>
      <c r="F80" s="9"/>
      <c r="G80" s="13">
        <v>5.7</v>
      </c>
      <c r="H80" s="16">
        <v>2.9</v>
      </c>
      <c r="J80" s="19"/>
      <c r="K80" s="56"/>
      <c r="L80" s="56"/>
    </row>
    <row r="81" spans="1:12" s="10" customFormat="1" ht="21.75" customHeight="1">
      <c r="A81" s="38" t="s">
        <v>40</v>
      </c>
      <c r="B81" s="57">
        <v>2007</v>
      </c>
      <c r="C81" s="13">
        <v>0.8367978423148514</v>
      </c>
      <c r="D81" s="13">
        <v>0.7263213308797293</v>
      </c>
      <c r="E81" s="13">
        <v>0.2644437981371229</v>
      </c>
      <c r="F81" s="9"/>
      <c r="G81" s="9"/>
      <c r="H81" s="55"/>
      <c r="J81" s="19"/>
      <c r="K81" s="56"/>
      <c r="L81" s="56"/>
    </row>
    <row r="82" spans="1:12" s="10" customFormat="1" ht="12.75" customHeight="1">
      <c r="A82" s="37" t="s">
        <v>18</v>
      </c>
      <c r="B82" s="57">
        <v>2007</v>
      </c>
      <c r="C82" s="21">
        <v>851.9431631033855</v>
      </c>
      <c r="D82" s="21">
        <f>47345.5480449/1000</f>
        <v>47.3455480449</v>
      </c>
      <c r="E82" s="21">
        <f>105374.3218/1000</f>
        <v>105.3743218</v>
      </c>
      <c r="F82" s="9"/>
      <c r="G82" s="21">
        <v>-2.319</v>
      </c>
      <c r="H82" s="23"/>
      <c r="J82" s="19"/>
      <c r="K82" s="56"/>
      <c r="L82" s="56"/>
    </row>
    <row r="83" spans="1:12" s="10" customFormat="1" ht="12.75" customHeight="1">
      <c r="A83" s="37" t="s">
        <v>19</v>
      </c>
      <c r="B83" s="57">
        <v>2007</v>
      </c>
      <c r="C83" s="21">
        <v>68610.16727838547</v>
      </c>
      <c r="D83" s="21">
        <f>2438409.71199/1000</f>
        <v>2438.4097119900002</v>
      </c>
      <c r="E83" s="21">
        <f>5272157.62739/1000</f>
        <v>5272.15762739</v>
      </c>
      <c r="F83" s="9"/>
      <c r="G83" s="21">
        <v>620.655348</v>
      </c>
      <c r="H83" s="23">
        <v>116.45715669</v>
      </c>
      <c r="J83" s="19"/>
      <c r="K83" s="56"/>
      <c r="L83" s="56"/>
    </row>
    <row r="84" spans="1:12" s="10" customFormat="1" ht="12.75" customHeight="1">
      <c r="A84" s="37" t="s">
        <v>20</v>
      </c>
      <c r="B84" s="57">
        <v>2007</v>
      </c>
      <c r="C84" s="21">
        <v>17662.851618141358</v>
      </c>
      <c r="D84" s="21">
        <f>857578.1751531/1000</f>
        <v>857.5781751531</v>
      </c>
      <c r="E84" s="21">
        <f>1332702.38468/1000</f>
        <v>1332.7023846799998</v>
      </c>
      <c r="F84" s="9"/>
      <c r="G84" s="21">
        <v>189.974</v>
      </c>
      <c r="H84" s="55"/>
      <c r="J84" s="19"/>
      <c r="K84" s="56"/>
      <c r="L84" s="56"/>
    </row>
    <row r="85" spans="1:12" s="10" customFormat="1" ht="12.75" customHeight="1">
      <c r="A85" s="37" t="s">
        <v>33</v>
      </c>
      <c r="B85" s="57">
        <v>2007</v>
      </c>
      <c r="C85" s="13">
        <v>32.550273967232926</v>
      </c>
      <c r="D85" s="13">
        <v>40.81693717956719</v>
      </c>
      <c r="E85" s="13">
        <v>30.715918819428413</v>
      </c>
      <c r="F85" s="9"/>
      <c r="G85" s="13">
        <v>35.1</v>
      </c>
      <c r="H85" s="55"/>
      <c r="J85" s="19"/>
      <c r="K85" s="56"/>
      <c r="L85" s="56"/>
    </row>
    <row r="86" spans="1:12" s="10" customFormat="1" ht="12.75" customHeight="1">
      <c r="A86" s="37" t="s">
        <v>21</v>
      </c>
      <c r="B86" s="57">
        <v>2007</v>
      </c>
      <c r="C86" s="13">
        <v>1.9278131010567015</v>
      </c>
      <c r="D86" s="13">
        <v>2.7819563077207157</v>
      </c>
      <c r="E86" s="13">
        <v>2.69541461629566</v>
      </c>
      <c r="F86" s="9"/>
      <c r="G86" s="13">
        <v>2</v>
      </c>
      <c r="H86" s="55"/>
      <c r="J86" s="19"/>
      <c r="K86" s="56"/>
      <c r="L86" s="56"/>
    </row>
    <row r="87" spans="1:12" s="10" customFormat="1" ht="12.75" customHeight="1">
      <c r="A87" s="37" t="s">
        <v>22</v>
      </c>
      <c r="B87" s="57">
        <v>2007</v>
      </c>
      <c r="C87" s="11">
        <v>3205.9314390000004</v>
      </c>
      <c r="D87" s="11">
        <f>78938.874/1000</f>
        <v>78.938874</v>
      </c>
      <c r="F87" s="9"/>
      <c r="G87" s="9"/>
      <c r="H87" s="55"/>
      <c r="J87" s="19"/>
      <c r="K87" s="56"/>
      <c r="L87" s="56"/>
    </row>
    <row r="88" spans="1:12" s="10" customFormat="1" ht="12.75" customHeight="1">
      <c r="A88" s="37" t="s">
        <v>23</v>
      </c>
      <c r="B88" s="57">
        <v>2007</v>
      </c>
      <c r="C88" s="11">
        <v>76551.04085812738</v>
      </c>
      <c r="D88" s="11">
        <f>2909757.83029/1000</f>
        <v>2909.75783029</v>
      </c>
      <c r="E88" s="11">
        <f>5697774.71085/1000</f>
        <v>5697.774710850001</v>
      </c>
      <c r="F88" s="9"/>
      <c r="G88" s="11">
        <v>734.64405</v>
      </c>
      <c r="H88" s="15">
        <v>134.98229927000003</v>
      </c>
      <c r="J88" s="19"/>
      <c r="K88" s="56"/>
      <c r="L88" s="56"/>
    </row>
    <row r="89" spans="1:12" s="10" customFormat="1" ht="12.75" customHeight="1">
      <c r="A89" s="37" t="s">
        <v>34</v>
      </c>
      <c r="B89" s="57">
        <v>2007</v>
      </c>
      <c r="C89" s="13">
        <v>0.5603087256648879</v>
      </c>
      <c r="D89" s="13">
        <v>0.8031832868884416</v>
      </c>
      <c r="E89" s="13">
        <v>-0.019504534725322733</v>
      </c>
      <c r="F89" s="9"/>
      <c r="G89" s="9"/>
      <c r="H89" s="55"/>
      <c r="J89" s="19"/>
      <c r="K89" s="56"/>
      <c r="L89" s="56"/>
    </row>
    <row r="90" spans="1:12" s="10" customFormat="1" ht="12.75" customHeight="1">
      <c r="A90" s="37" t="s">
        <v>35</v>
      </c>
      <c r="B90" s="57">
        <v>2007</v>
      </c>
      <c r="C90" s="21">
        <v>40434.455082090004</v>
      </c>
      <c r="D90" s="21">
        <f>1146755.105/1000</f>
        <v>1146.755105</v>
      </c>
      <c r="E90" s="21">
        <f>3542459.53431/1000</f>
        <v>3542.45953431</v>
      </c>
      <c r="F90" s="9"/>
      <c r="G90" s="21">
        <v>252.697</v>
      </c>
      <c r="H90" s="55"/>
      <c r="J90" s="19"/>
      <c r="K90" s="56"/>
      <c r="L90" s="56"/>
    </row>
    <row r="91" spans="1:12" s="10" customFormat="1" ht="12.75" customHeight="1">
      <c r="A91" s="37" t="s">
        <v>36</v>
      </c>
      <c r="B91" s="57">
        <v>2007</v>
      </c>
      <c r="C91" s="21">
        <v>3288.4143950000002</v>
      </c>
      <c r="D91" s="21">
        <f>80263.899/1000</f>
        <v>80.26389900000001</v>
      </c>
      <c r="F91" s="9"/>
      <c r="G91" s="9"/>
      <c r="H91" s="23">
        <v>1308.4</v>
      </c>
      <c r="J91" s="19"/>
      <c r="K91" s="56"/>
      <c r="L91" s="56"/>
    </row>
    <row r="92" spans="1:12" s="10" customFormat="1" ht="12.75" customHeight="1">
      <c r="A92" s="37" t="s">
        <v>37</v>
      </c>
      <c r="B92" s="57">
        <v>2007</v>
      </c>
      <c r="C92" s="21">
        <v>141456</v>
      </c>
      <c r="D92" s="21">
        <v>1994</v>
      </c>
      <c r="E92" s="21">
        <v>98</v>
      </c>
      <c r="F92" s="9"/>
      <c r="G92" s="21">
        <v>42</v>
      </c>
      <c r="H92" s="55"/>
      <c r="J92" s="19"/>
      <c r="K92" s="56"/>
      <c r="L92" s="56"/>
    </row>
    <row r="93" spans="1:12" s="10" customFormat="1" ht="12.75" customHeight="1">
      <c r="A93" s="37" t="s">
        <v>38</v>
      </c>
      <c r="B93" s="57">
        <v>2007</v>
      </c>
      <c r="C93" s="21">
        <v>1596612</v>
      </c>
      <c r="D93" s="21">
        <v>39509</v>
      </c>
      <c r="E93" s="21">
        <v>77673</v>
      </c>
      <c r="F93" s="9"/>
      <c r="G93" s="21">
        <v>9200</v>
      </c>
      <c r="H93" s="55"/>
      <c r="J93" s="19"/>
      <c r="K93" s="56"/>
      <c r="L93" s="56"/>
    </row>
    <row r="94" spans="1:12" s="10" customFormat="1" ht="12.75" customHeight="1">
      <c r="A94" s="37" t="s">
        <v>39</v>
      </c>
      <c r="B94" s="57">
        <v>2007</v>
      </c>
      <c r="C94" s="21">
        <v>186409</v>
      </c>
      <c r="D94" s="21">
        <v>1755</v>
      </c>
      <c r="E94" s="21"/>
      <c r="F94" s="9"/>
      <c r="G94" s="9"/>
      <c r="H94" s="23">
        <v>86549</v>
      </c>
      <c r="J94" s="19"/>
      <c r="K94" s="56"/>
      <c r="L94" s="56"/>
    </row>
    <row r="95" spans="1:12" s="10" customFormat="1" ht="12.75" customHeight="1">
      <c r="A95" s="41" t="s">
        <v>30</v>
      </c>
      <c r="B95" s="57">
        <v>2007</v>
      </c>
      <c r="C95" s="21">
        <v>939587</v>
      </c>
      <c r="D95" s="21">
        <v>29376</v>
      </c>
      <c r="E95" s="21">
        <v>40681</v>
      </c>
      <c r="F95" s="9"/>
      <c r="G95" s="21">
        <v>8633</v>
      </c>
      <c r="H95" s="23">
        <v>166603</v>
      </c>
      <c r="J95" s="19"/>
      <c r="K95" s="56"/>
      <c r="L95" s="56"/>
    </row>
    <row r="96" spans="1:22" s="10" customFormat="1" ht="12.75" customHeight="1">
      <c r="A96" s="36" t="s">
        <v>11</v>
      </c>
      <c r="B96" s="57">
        <v>2006</v>
      </c>
      <c r="C96" s="21">
        <v>8748.51820472</v>
      </c>
      <c r="D96" s="28">
        <v>194</v>
      </c>
      <c r="E96" s="39">
        <v>682.67899343</v>
      </c>
      <c r="F96" s="22"/>
      <c r="G96" s="21">
        <v>55.3</v>
      </c>
      <c r="H96" s="23">
        <v>154.683758</v>
      </c>
      <c r="I96" s="2"/>
      <c r="J96" s="50"/>
      <c r="K96" s="51"/>
      <c r="L96" s="14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s="10" customFormat="1" ht="12.75" customHeight="1">
      <c r="A97" s="37" t="s">
        <v>12</v>
      </c>
      <c r="B97" s="47">
        <v>2006</v>
      </c>
      <c r="C97" s="11">
        <v>7340.735782310001</v>
      </c>
      <c r="D97" s="29">
        <v>198</v>
      </c>
      <c r="E97" s="25">
        <v>559</v>
      </c>
      <c r="F97" s="12"/>
      <c r="G97" s="11">
        <v>50.9</v>
      </c>
      <c r="H97" s="15">
        <v>822.876049</v>
      </c>
      <c r="I97" s="2"/>
      <c r="J97" s="50"/>
      <c r="K97" s="51"/>
      <c r="L97" s="5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s="10" customFormat="1" ht="12.75" customHeight="1">
      <c r="A98" s="37" t="s">
        <v>13</v>
      </c>
      <c r="B98" s="47">
        <v>2006</v>
      </c>
      <c r="C98" s="11">
        <v>5648.65138525742</v>
      </c>
      <c r="D98" s="29">
        <v>266</v>
      </c>
      <c r="E98" s="25">
        <v>400.52195207</v>
      </c>
      <c r="F98" s="12"/>
      <c r="G98" s="11">
        <v>60</v>
      </c>
      <c r="H98" s="15">
        <v>11.05671163</v>
      </c>
      <c r="I98" s="2"/>
      <c r="J98" s="50"/>
      <c r="K98" s="51"/>
      <c r="L98" s="14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s="10" customFormat="1" ht="12.75" customHeight="1">
      <c r="A99" s="37" t="s">
        <v>14</v>
      </c>
      <c r="B99" s="47">
        <v>2006</v>
      </c>
      <c r="C99" s="13">
        <v>8.640506456300244</v>
      </c>
      <c r="D99" s="24">
        <v>11</v>
      </c>
      <c r="E99" s="13">
        <v>8.188542329100944</v>
      </c>
      <c r="F99" s="12"/>
      <c r="G99" s="13">
        <v>0</v>
      </c>
      <c r="H99" s="16">
        <v>8.9</v>
      </c>
      <c r="I99" s="2"/>
      <c r="J99" s="53"/>
      <c r="K99" s="51"/>
      <c r="L99" s="14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s="10" customFormat="1" ht="12.75" customHeight="1">
      <c r="A100" s="37" t="s">
        <v>15</v>
      </c>
      <c r="B100" s="47">
        <v>2006</v>
      </c>
      <c r="C100" s="11">
        <v>13292.58274855</v>
      </c>
      <c r="D100" s="29">
        <v>365</v>
      </c>
      <c r="E100" s="34">
        <v>1050.34083052</v>
      </c>
      <c r="F100" s="12"/>
      <c r="G100" s="11">
        <v>138.3</v>
      </c>
      <c r="H100" s="15">
        <v>762.179181</v>
      </c>
      <c r="I100" s="2"/>
      <c r="J100" s="50"/>
      <c r="K100" s="51"/>
      <c r="L100" s="14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s="10" customFormat="1" ht="12.75" customHeight="1">
      <c r="A101" s="37" t="s">
        <v>31</v>
      </c>
      <c r="B101" s="47">
        <v>2006</v>
      </c>
      <c r="C101" s="11">
        <v>329.61793203999997</v>
      </c>
      <c r="D101" s="29">
        <v>8</v>
      </c>
      <c r="E101" s="25">
        <v>8.443119979999999</v>
      </c>
      <c r="F101" s="12"/>
      <c r="G101" s="11">
        <v>6.4</v>
      </c>
      <c r="H101" s="15">
        <v>22.743052</v>
      </c>
      <c r="I101" s="2"/>
      <c r="J101" s="50"/>
      <c r="K101" s="51"/>
      <c r="L101" s="14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s="10" customFormat="1" ht="12.75" customHeight="1">
      <c r="A102" s="37" t="s">
        <v>17</v>
      </c>
      <c r="B102" s="47">
        <v>2006</v>
      </c>
      <c r="C102" s="13">
        <v>2.479713222593674</v>
      </c>
      <c r="D102" s="24">
        <v>2.1</v>
      </c>
      <c r="E102" s="13">
        <v>0.8038457360378917</v>
      </c>
      <c r="F102" s="12"/>
      <c r="G102" s="13">
        <v>4.6</v>
      </c>
      <c r="H102" s="16">
        <v>3</v>
      </c>
      <c r="I102" s="2"/>
      <c r="J102" s="53"/>
      <c r="K102" s="51"/>
      <c r="L102" s="14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s="10" customFormat="1" ht="21.75" customHeight="1">
      <c r="A103" s="38" t="s">
        <v>32</v>
      </c>
      <c r="B103" s="47">
        <v>2006</v>
      </c>
      <c r="C103" s="13">
        <v>0.8017400370141354</v>
      </c>
      <c r="D103" s="24">
        <v>0.7</v>
      </c>
      <c r="E103" s="13">
        <v>0.24780189598423774</v>
      </c>
      <c r="F103" s="12"/>
      <c r="G103" s="13">
        <v>1.9</v>
      </c>
      <c r="H103" s="16">
        <v>1.3</v>
      </c>
      <c r="I103" s="2"/>
      <c r="J103" s="53"/>
      <c r="K103" s="51"/>
      <c r="L103" s="14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s="10" customFormat="1" ht="12.75" customHeight="1">
      <c r="A104" s="37" t="s">
        <v>18</v>
      </c>
      <c r="B104" s="47">
        <v>2006</v>
      </c>
      <c r="C104" s="11">
        <v>2528.8408000774198</v>
      </c>
      <c r="D104" s="29">
        <v>159</v>
      </c>
      <c r="E104" s="25">
        <v>192.35034086</v>
      </c>
      <c r="F104" s="12"/>
      <c r="G104" s="11">
        <v>19.3</v>
      </c>
      <c r="H104" s="17"/>
      <c r="I104" s="2"/>
      <c r="J104" s="50"/>
      <c r="K104" s="51"/>
      <c r="L104" s="14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s="10" customFormat="1" ht="12.75" customHeight="1">
      <c r="A105" s="37" t="s">
        <v>19</v>
      </c>
      <c r="B105" s="47">
        <v>2006</v>
      </c>
      <c r="C105" s="11">
        <v>63745.79128882279</v>
      </c>
      <c r="D105" s="29">
        <v>2209</v>
      </c>
      <c r="E105" s="34">
        <v>4809.93854933</v>
      </c>
      <c r="F105" s="12"/>
      <c r="G105" s="11">
        <v>580.6</v>
      </c>
      <c r="H105" s="15">
        <v>110.60130900000001</v>
      </c>
      <c r="I105" s="2"/>
      <c r="J105" s="50"/>
      <c r="K105" s="51"/>
      <c r="L105" s="14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s="10" customFormat="1" ht="12.75" customHeight="1">
      <c r="A106" s="37" t="s">
        <v>20</v>
      </c>
      <c r="B106" s="47">
        <v>2006</v>
      </c>
      <c r="C106" s="11">
        <v>17103.76206261391</v>
      </c>
      <c r="D106" s="30">
        <v>808</v>
      </c>
      <c r="E106" s="34">
        <v>1300.9946616700001</v>
      </c>
      <c r="F106" s="12"/>
      <c r="G106" s="11">
        <v>192.3</v>
      </c>
      <c r="H106" s="18"/>
      <c r="I106" s="2"/>
      <c r="J106" s="50"/>
      <c r="K106" s="51"/>
      <c r="L106" s="14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s="10" customFormat="1" ht="12.75" customHeight="1">
      <c r="A107" s="37" t="s">
        <v>33</v>
      </c>
      <c r="B107" s="47">
        <v>2006</v>
      </c>
      <c r="C107" s="13">
        <v>29.4</v>
      </c>
      <c r="D107" s="31">
        <v>43.7</v>
      </c>
      <c r="E107" s="13">
        <v>32.020700469800516</v>
      </c>
      <c r="F107" s="12"/>
      <c r="G107" s="13">
        <v>38</v>
      </c>
      <c r="H107" s="18"/>
      <c r="I107" s="2"/>
      <c r="J107" s="53"/>
      <c r="K107" s="51"/>
      <c r="L107" s="14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s="10" customFormat="1" ht="12.75" customHeight="1">
      <c r="A108" s="37" t="s">
        <v>21</v>
      </c>
      <c r="B108" s="47">
        <v>2006</v>
      </c>
      <c r="C108" s="13">
        <v>3.281844990932249</v>
      </c>
      <c r="D108" s="31">
        <v>3.3</v>
      </c>
      <c r="E108" s="13">
        <v>3.2876599830461597</v>
      </c>
      <c r="F108" s="12"/>
      <c r="G108" s="11">
        <v>2.48</v>
      </c>
      <c r="H108" s="18"/>
      <c r="I108" s="2"/>
      <c r="J108" s="53"/>
      <c r="K108" s="51"/>
      <c r="L108" s="14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s="10" customFormat="1" ht="12.75" customHeight="1">
      <c r="A109" s="37" t="s">
        <v>22</v>
      </c>
      <c r="B109" s="47">
        <v>2006</v>
      </c>
      <c r="C109" s="11">
        <v>3197.281958</v>
      </c>
      <c r="D109" s="30">
        <v>82</v>
      </c>
      <c r="E109" s="35"/>
      <c r="F109" s="12"/>
      <c r="G109" s="12"/>
      <c r="H109" s="18"/>
      <c r="I109" s="2"/>
      <c r="J109" s="50"/>
      <c r="K109" s="51"/>
      <c r="L109" s="14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s="10" customFormat="1" ht="12.75" customHeight="1">
      <c r="A110" s="37" t="s">
        <v>23</v>
      </c>
      <c r="B110" s="47">
        <v>2006</v>
      </c>
      <c r="C110" s="11">
        <v>71738.18229464021</v>
      </c>
      <c r="D110" s="30">
        <v>2686.99416217</v>
      </c>
      <c r="E110" s="34">
        <v>5335.97771288</v>
      </c>
      <c r="F110" s="12"/>
      <c r="G110" s="11">
        <v>701.4</v>
      </c>
      <c r="H110" s="15">
        <v>131.858684</v>
      </c>
      <c r="I110" s="2"/>
      <c r="J110" s="50"/>
      <c r="K110" s="51"/>
      <c r="L110" s="14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s="10" customFormat="1" ht="12.75" customHeight="1">
      <c r="A111" s="37" t="s">
        <v>24</v>
      </c>
      <c r="B111" s="47">
        <v>2006</v>
      </c>
      <c r="C111" s="13">
        <v>0.5635791167245506</v>
      </c>
      <c r="D111" s="26">
        <v>2.2867669161650603</v>
      </c>
      <c r="E111" s="13">
        <v>1.7284782358237878</v>
      </c>
      <c r="F111" s="12"/>
      <c r="G111" s="12"/>
      <c r="H111" s="18"/>
      <c r="I111" s="2"/>
      <c r="J111" s="54"/>
      <c r="K111" s="51"/>
      <c r="L111" s="14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s="10" customFormat="1" ht="12.75" customHeight="1">
      <c r="A112" s="37" t="s">
        <v>25</v>
      </c>
      <c r="B112" s="47">
        <v>2006</v>
      </c>
      <c r="C112" s="11">
        <v>38042.451297</v>
      </c>
      <c r="D112" s="30">
        <v>986</v>
      </c>
      <c r="E112" s="34">
        <v>3407.2055609038002</v>
      </c>
      <c r="F112" s="12"/>
      <c r="G112" s="11">
        <v>250.7</v>
      </c>
      <c r="H112" s="18"/>
      <c r="I112" s="2"/>
      <c r="J112" s="53"/>
      <c r="K112" s="51"/>
      <c r="L112" s="14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s="10" customFormat="1" ht="12.75" customHeight="1">
      <c r="A113" s="37" t="s">
        <v>26</v>
      </c>
      <c r="B113" s="47">
        <v>2006</v>
      </c>
      <c r="C113" s="11">
        <v>3070.367924</v>
      </c>
      <c r="D113" s="27">
        <v>63</v>
      </c>
      <c r="E113" s="12"/>
      <c r="F113" s="12"/>
      <c r="G113" s="12"/>
      <c r="H113" s="15">
        <v>1271.903071</v>
      </c>
      <c r="I113" s="2"/>
      <c r="J113" s="50"/>
      <c r="K113" s="51"/>
      <c r="L113" s="14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s="10" customFormat="1" ht="12.75" customHeight="1">
      <c r="A114" s="37" t="s">
        <v>27</v>
      </c>
      <c r="B114" s="47">
        <v>2006</v>
      </c>
      <c r="C114" s="11">
        <v>220414</v>
      </c>
      <c r="D114" s="32">
        <v>2026</v>
      </c>
      <c r="E114" s="34">
        <v>107</v>
      </c>
      <c r="F114" s="12"/>
      <c r="G114" s="11">
        <v>42</v>
      </c>
      <c r="H114" s="18"/>
      <c r="I114" s="2"/>
      <c r="J114" s="50"/>
      <c r="K114" s="51"/>
      <c r="L114" s="14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s="10" customFormat="1" ht="12.75" customHeight="1">
      <c r="A115" s="37" t="s">
        <v>28</v>
      </c>
      <c r="B115" s="47">
        <v>2006</v>
      </c>
      <c r="C115" s="11">
        <v>1499312</v>
      </c>
      <c r="D115" s="33">
        <v>32692</v>
      </c>
      <c r="E115" s="34">
        <v>78410</v>
      </c>
      <c r="F115" s="12"/>
      <c r="G115" s="11">
        <v>9550</v>
      </c>
      <c r="H115" s="18"/>
      <c r="I115" s="2"/>
      <c r="J115" s="50"/>
      <c r="K115" s="51"/>
      <c r="L115" s="14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s="10" customFormat="1" ht="12.75" customHeight="1">
      <c r="A116" s="37" t="s">
        <v>29</v>
      </c>
      <c r="B116" s="47">
        <v>2006</v>
      </c>
      <c r="C116" s="11">
        <v>180372</v>
      </c>
      <c r="D116" s="33">
        <v>1750</v>
      </c>
      <c r="E116" s="34"/>
      <c r="F116" s="12"/>
      <c r="G116" s="11"/>
      <c r="H116" s="15">
        <v>87626</v>
      </c>
      <c r="I116" s="2"/>
      <c r="J116" s="50"/>
      <c r="K116" s="51"/>
      <c r="L116" s="14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s="10" customFormat="1" ht="12.75" customHeight="1">
      <c r="A117" s="41" t="s">
        <v>30</v>
      </c>
      <c r="B117" s="58">
        <v>2006</v>
      </c>
      <c r="C117" s="42">
        <v>920372</v>
      </c>
      <c r="D117" s="42">
        <v>28873</v>
      </c>
      <c r="E117" s="43">
        <v>40355</v>
      </c>
      <c r="F117" s="44"/>
      <c r="G117" s="42">
        <v>8636</v>
      </c>
      <c r="H117" s="45">
        <v>171369</v>
      </c>
      <c r="I117" s="2"/>
      <c r="J117" s="50"/>
      <c r="K117" s="51"/>
      <c r="L117" s="14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8" s="2" customFormat="1" ht="12.75" customHeight="1">
      <c r="A118" s="46" t="s">
        <v>11</v>
      </c>
      <c r="B118" s="47">
        <v>2005</v>
      </c>
      <c r="C118" s="11">
        <v>8045.712538300001</v>
      </c>
      <c r="D118" s="11">
        <v>177</v>
      </c>
      <c r="E118" s="11">
        <v>754</v>
      </c>
      <c r="F118" s="12"/>
      <c r="G118" s="11">
        <v>55</v>
      </c>
      <c r="H118" s="11">
        <v>155</v>
      </c>
    </row>
    <row r="119" spans="1:8" s="2" customFormat="1" ht="12.75" customHeight="1">
      <c r="A119" s="46" t="s">
        <v>12</v>
      </c>
      <c r="B119" s="47">
        <v>2005</v>
      </c>
      <c r="C119" s="11">
        <v>6845.638968350001</v>
      </c>
      <c r="D119" s="11">
        <v>199</v>
      </c>
      <c r="E119" s="11">
        <v>716</v>
      </c>
      <c r="F119" s="12"/>
      <c r="G119" s="11">
        <v>49</v>
      </c>
      <c r="H119" s="11">
        <v>806</v>
      </c>
    </row>
    <row r="120" spans="1:8" s="2" customFormat="1" ht="12.75" customHeight="1">
      <c r="A120" s="46" t="s">
        <v>13</v>
      </c>
      <c r="B120" s="47">
        <v>2005</v>
      </c>
      <c r="C120" s="11">
        <v>6520.248628391848</v>
      </c>
      <c r="D120" s="11">
        <v>242</v>
      </c>
      <c r="E120" s="11">
        <v>563</v>
      </c>
      <c r="F120" s="12"/>
      <c r="G120" s="11">
        <v>71</v>
      </c>
      <c r="H120" s="11">
        <v>12</v>
      </c>
    </row>
    <row r="121" spans="1:8" s="2" customFormat="1" ht="12.75" customHeight="1">
      <c r="A121" s="46" t="s">
        <v>14</v>
      </c>
      <c r="B121" s="47">
        <v>2005</v>
      </c>
      <c r="C121" s="13">
        <v>11.47423327318924</v>
      </c>
      <c r="D121" s="13">
        <v>10.7</v>
      </c>
      <c r="E121" s="13">
        <v>12</v>
      </c>
      <c r="F121" s="13"/>
      <c r="G121" s="13">
        <v>12.5</v>
      </c>
      <c r="H121" s="13">
        <v>11</v>
      </c>
    </row>
    <row r="122" spans="1:8" s="2" customFormat="1" ht="13.5" customHeight="1">
      <c r="A122" s="46" t="s">
        <v>15</v>
      </c>
      <c r="B122" s="47">
        <v>2005</v>
      </c>
      <c r="C122" s="11">
        <v>11613.418443580003</v>
      </c>
      <c r="D122" s="11">
        <v>317</v>
      </c>
      <c r="E122" s="11">
        <v>1164</v>
      </c>
      <c r="F122" s="12"/>
      <c r="G122" s="11">
        <v>135</v>
      </c>
      <c r="H122" s="11">
        <v>745</v>
      </c>
    </row>
    <row r="123" spans="1:8" s="2" customFormat="1" ht="12.75" customHeight="1">
      <c r="A123" s="46" t="s">
        <v>31</v>
      </c>
      <c r="B123" s="47">
        <v>2005</v>
      </c>
      <c r="C123" s="11">
        <v>303.05787759000003</v>
      </c>
      <c r="D123" s="11">
        <v>7</v>
      </c>
      <c r="E123" s="11">
        <v>10</v>
      </c>
      <c r="F123" s="12"/>
      <c r="G123" s="11">
        <v>6</v>
      </c>
      <c r="H123" s="11">
        <v>24</v>
      </c>
    </row>
    <row r="124" spans="1:8" s="2" customFormat="1" ht="12.75" customHeight="1">
      <c r="A124" s="46" t="s">
        <v>17</v>
      </c>
      <c r="B124" s="47">
        <v>2005</v>
      </c>
      <c r="C124" s="13">
        <v>2.6095492818269457</v>
      </c>
      <c r="D124" s="13">
        <v>2.3</v>
      </c>
      <c r="E124" s="13">
        <v>0.8</v>
      </c>
      <c r="F124" s="13"/>
      <c r="G124" s="13">
        <v>4.5</v>
      </c>
      <c r="H124" s="13">
        <v>3.2</v>
      </c>
    </row>
    <row r="125" spans="1:8" s="2" customFormat="1" ht="21.75" customHeight="1">
      <c r="A125" s="48" t="s">
        <v>32</v>
      </c>
      <c r="B125" s="47">
        <v>2005</v>
      </c>
      <c r="C125" s="13">
        <v>0.8042491800030763</v>
      </c>
      <c r="D125" s="13">
        <v>0.7</v>
      </c>
      <c r="E125" s="13">
        <v>0.2</v>
      </c>
      <c r="F125" s="13"/>
      <c r="G125" s="13">
        <v>1.7</v>
      </c>
      <c r="H125" s="13">
        <v>1.4</v>
      </c>
    </row>
    <row r="126" spans="1:8" s="2" customFormat="1" ht="12.75" customHeight="1">
      <c r="A126" s="46" t="s">
        <v>18</v>
      </c>
      <c r="B126" s="47">
        <v>2005</v>
      </c>
      <c r="C126" s="11">
        <v>4333.066342721848</v>
      </c>
      <c r="D126" s="11">
        <v>164</v>
      </c>
      <c r="E126" s="11">
        <v>450</v>
      </c>
      <c r="F126" s="11"/>
      <c r="G126" s="11">
        <v>60</v>
      </c>
      <c r="H126" s="11"/>
    </row>
    <row r="127" spans="1:8" s="2" customFormat="1" ht="12.75" customHeight="1">
      <c r="A127" s="46" t="s">
        <v>19</v>
      </c>
      <c r="B127" s="47">
        <v>2005</v>
      </c>
      <c r="C127" s="11">
        <v>58206.8378774555</v>
      </c>
      <c r="D127" s="11">
        <v>2055</v>
      </c>
      <c r="E127" s="11">
        <v>4511</v>
      </c>
      <c r="F127" s="11"/>
      <c r="G127" s="11">
        <v>537</v>
      </c>
      <c r="H127" s="11">
        <v>100</v>
      </c>
    </row>
    <row r="128" spans="1:8" s="2" customFormat="1" ht="12.75" customHeight="1">
      <c r="A128" s="46" t="s">
        <v>20</v>
      </c>
      <c r="B128" s="47">
        <v>2005</v>
      </c>
      <c r="C128" s="11">
        <v>14767.98232906891</v>
      </c>
      <c r="D128" s="11">
        <v>671</v>
      </c>
      <c r="E128" s="11">
        <v>1235</v>
      </c>
      <c r="F128" s="11"/>
      <c r="G128" s="11">
        <v>173</v>
      </c>
      <c r="H128" s="11"/>
    </row>
    <row r="129" spans="1:8" s="2" customFormat="1" ht="12.75" customHeight="1">
      <c r="A129" s="46" t="s">
        <v>33</v>
      </c>
      <c r="B129" s="47">
        <v>2005</v>
      </c>
      <c r="C129" s="13">
        <v>29.311543987101313</v>
      </c>
      <c r="D129" s="13">
        <v>39.1</v>
      </c>
      <c r="E129" s="13">
        <v>32.4</v>
      </c>
      <c r="F129" s="12"/>
      <c r="G129" s="13">
        <v>36.9</v>
      </c>
      <c r="H129" s="12"/>
    </row>
    <row r="130" spans="1:8" s="2" customFormat="1" ht="12.75" customHeight="1">
      <c r="A130" s="46" t="s">
        <v>21</v>
      </c>
      <c r="B130" s="47">
        <v>2005</v>
      </c>
      <c r="C130" s="13">
        <v>2.4843015947941214</v>
      </c>
      <c r="D130" s="13">
        <v>3.2</v>
      </c>
      <c r="E130" s="13">
        <v>3.3</v>
      </c>
      <c r="F130" s="12"/>
      <c r="G130" s="13">
        <v>2.8</v>
      </c>
      <c r="H130" s="12"/>
    </row>
    <row r="131" spans="1:8" s="2" customFormat="1" ht="12.75" customHeight="1">
      <c r="A131" s="46" t="s">
        <v>22</v>
      </c>
      <c r="B131" s="47">
        <v>2005</v>
      </c>
      <c r="C131" s="11">
        <v>2551.37579495</v>
      </c>
      <c r="D131" s="11">
        <v>96</v>
      </c>
      <c r="E131" s="11"/>
      <c r="F131" s="11"/>
      <c r="G131" s="11"/>
      <c r="H131" s="11"/>
    </row>
    <row r="132" spans="1:8" s="2" customFormat="1" ht="12.75" customHeight="1">
      <c r="A132" s="46" t="s">
        <v>23</v>
      </c>
      <c r="B132" s="47">
        <v>2005</v>
      </c>
      <c r="C132" s="11">
        <v>65046.74174267279</v>
      </c>
      <c r="D132" s="11">
        <v>2439</v>
      </c>
      <c r="E132" s="11">
        <v>5003</v>
      </c>
      <c r="F132" s="11"/>
      <c r="G132" s="11">
        <v>642</v>
      </c>
      <c r="H132" s="11">
        <v>119</v>
      </c>
    </row>
    <row r="133" spans="1:8" s="2" customFormat="1" ht="12.75" customHeight="1">
      <c r="A133" s="46" t="s">
        <v>24</v>
      </c>
      <c r="B133" s="47">
        <v>2005</v>
      </c>
      <c r="C133" s="13">
        <v>0.6</v>
      </c>
      <c r="D133" s="13">
        <v>2.6</v>
      </c>
      <c r="E133" s="13">
        <v>3.6</v>
      </c>
      <c r="F133" s="13"/>
      <c r="G133" s="13"/>
      <c r="H133" s="13"/>
    </row>
    <row r="134" spans="1:8" s="2" customFormat="1" ht="12.75" customHeight="1">
      <c r="A134" s="46" t="s">
        <v>25</v>
      </c>
      <c r="B134" s="47">
        <v>2005</v>
      </c>
      <c r="C134" s="11">
        <v>34796.59896656001</v>
      </c>
      <c r="D134" s="11">
        <v>956</v>
      </c>
      <c r="E134" s="11">
        <v>3976</v>
      </c>
      <c r="F134" s="12"/>
      <c r="G134" s="11">
        <v>253</v>
      </c>
      <c r="H134" s="12"/>
    </row>
    <row r="135" spans="1:9" s="2" customFormat="1" ht="12.75" customHeight="1">
      <c r="A135" s="46" t="s">
        <v>26</v>
      </c>
      <c r="B135" s="47">
        <v>2005</v>
      </c>
      <c r="C135" s="11">
        <v>2885.488267752223</v>
      </c>
      <c r="D135" s="11">
        <v>63</v>
      </c>
      <c r="E135" s="11"/>
      <c r="F135" s="12"/>
      <c r="G135" s="11"/>
      <c r="H135" s="11">
        <v>1252</v>
      </c>
      <c r="I135" s="9"/>
    </row>
    <row r="136" spans="1:9" s="2" customFormat="1" ht="12.75" customHeight="1">
      <c r="A136" s="46" t="s">
        <v>27</v>
      </c>
      <c r="B136" s="47">
        <v>2005</v>
      </c>
      <c r="C136" s="11">
        <v>222713</v>
      </c>
      <c r="D136" s="11">
        <v>2047</v>
      </c>
      <c r="E136" s="11">
        <v>109</v>
      </c>
      <c r="F136" s="12"/>
      <c r="G136" s="11">
        <v>46</v>
      </c>
      <c r="H136" s="12"/>
      <c r="I136" s="40"/>
    </row>
    <row r="137" spans="1:9" s="2" customFormat="1" ht="12.75" customHeight="1">
      <c r="A137" s="46" t="s">
        <v>28</v>
      </c>
      <c r="B137" s="47">
        <v>2005</v>
      </c>
      <c r="C137" s="11">
        <v>1441639</v>
      </c>
      <c r="D137" s="11">
        <v>32505</v>
      </c>
      <c r="E137" s="11">
        <v>80568</v>
      </c>
      <c r="F137" s="12"/>
      <c r="G137" s="11">
        <v>9550</v>
      </c>
      <c r="H137" s="12"/>
      <c r="I137" s="40"/>
    </row>
    <row r="138" spans="1:9" s="2" customFormat="1" ht="12.75" customHeight="1">
      <c r="A138" s="46" t="s">
        <v>29</v>
      </c>
      <c r="B138" s="47">
        <v>2005</v>
      </c>
      <c r="C138" s="11">
        <v>175438</v>
      </c>
      <c r="D138" s="11">
        <v>1876</v>
      </c>
      <c r="E138" s="11"/>
      <c r="F138" s="12"/>
      <c r="G138" s="11"/>
      <c r="H138" s="11">
        <v>90008</v>
      </c>
      <c r="I138" s="40"/>
    </row>
    <row r="139" spans="1:9" s="2" customFormat="1" ht="12.75" customHeight="1">
      <c r="A139" s="46" t="s">
        <v>30</v>
      </c>
      <c r="B139" s="47">
        <v>2005</v>
      </c>
      <c r="C139" s="11">
        <v>900025</v>
      </c>
      <c r="D139" s="11">
        <v>28600</v>
      </c>
      <c r="E139" s="11">
        <v>41088</v>
      </c>
      <c r="F139" s="12"/>
      <c r="G139" s="11">
        <v>8549</v>
      </c>
      <c r="H139" s="11">
        <v>175848</v>
      </c>
      <c r="I139" s="40"/>
    </row>
    <row r="140" spans="1:8" ht="12.75">
      <c r="A140" s="46" t="s">
        <v>11</v>
      </c>
      <c r="B140" s="47">
        <v>2004</v>
      </c>
      <c r="C140" s="11">
        <v>7500</v>
      </c>
      <c r="D140" s="11">
        <v>215</v>
      </c>
      <c r="E140" s="11">
        <v>852</v>
      </c>
      <c r="F140" s="11"/>
      <c r="G140" s="11">
        <v>51</v>
      </c>
      <c r="H140" s="11">
        <v>151</v>
      </c>
    </row>
    <row r="141" spans="1:8" ht="12.75">
      <c r="A141" s="46" t="s">
        <v>12</v>
      </c>
      <c r="B141" s="47">
        <v>2004</v>
      </c>
      <c r="C141" s="11">
        <v>6858</v>
      </c>
      <c r="D141" s="11">
        <v>259</v>
      </c>
      <c r="E141" s="11">
        <v>519</v>
      </c>
      <c r="F141" s="11"/>
      <c r="G141" s="11">
        <v>47</v>
      </c>
      <c r="H141" s="11">
        <v>790</v>
      </c>
    </row>
    <row r="142" spans="1:8" ht="12.75">
      <c r="A142" s="46" t="s">
        <v>13</v>
      </c>
      <c r="B142" s="47">
        <v>2004</v>
      </c>
      <c r="C142" s="11">
        <v>4040</v>
      </c>
      <c r="D142" s="11">
        <v>140</v>
      </c>
      <c r="E142" s="11">
        <v>411</v>
      </c>
      <c r="F142" s="11"/>
      <c r="G142" s="11">
        <v>42</v>
      </c>
      <c r="H142" s="11">
        <v>8.4</v>
      </c>
    </row>
    <row r="143" spans="1:8" ht="12.75">
      <c r="A143" s="46" t="s">
        <v>14</v>
      </c>
      <c r="B143" s="47">
        <v>2004</v>
      </c>
      <c r="C143" s="49">
        <v>7.9</v>
      </c>
      <c r="D143" s="49">
        <v>6.8</v>
      </c>
      <c r="E143" s="49">
        <v>8</v>
      </c>
      <c r="F143" s="11"/>
      <c r="G143" s="49">
        <v>7.9</v>
      </c>
      <c r="H143" s="49">
        <v>7.8</v>
      </c>
    </row>
    <row r="144" spans="1:8" ht="12.75">
      <c r="A144" s="46" t="s">
        <v>15</v>
      </c>
      <c r="B144" s="47">
        <v>2004</v>
      </c>
      <c r="C144" s="11">
        <v>12222</v>
      </c>
      <c r="D144" s="11">
        <v>394</v>
      </c>
      <c r="E144" s="11">
        <v>1245</v>
      </c>
      <c r="F144" s="11"/>
      <c r="G144" s="11">
        <v>110</v>
      </c>
      <c r="H144" s="11">
        <v>732</v>
      </c>
    </row>
    <row r="145" spans="1:8" ht="12.75">
      <c r="A145" s="46" t="s">
        <v>31</v>
      </c>
      <c r="B145" s="47">
        <v>2004</v>
      </c>
      <c r="C145" s="11">
        <v>280</v>
      </c>
      <c r="D145" s="11">
        <v>7</v>
      </c>
      <c r="E145" s="11">
        <v>10</v>
      </c>
      <c r="F145" s="11"/>
      <c r="G145" s="49">
        <v>5.9</v>
      </c>
      <c r="H145" s="11">
        <v>25</v>
      </c>
    </row>
    <row r="146" spans="1:8" ht="12.75">
      <c r="A146" s="46" t="s">
        <v>17</v>
      </c>
      <c r="B146" s="47">
        <v>2004</v>
      </c>
      <c r="C146" s="49">
        <v>2.3</v>
      </c>
      <c r="D146" s="49">
        <v>1.8</v>
      </c>
      <c r="E146" s="49">
        <v>0.8</v>
      </c>
      <c r="F146" s="49"/>
      <c r="G146" s="49">
        <v>4.9</v>
      </c>
      <c r="H146" s="49">
        <v>3.4</v>
      </c>
    </row>
    <row r="147" spans="1:8" ht="22.5">
      <c r="A147" s="48" t="s">
        <v>32</v>
      </c>
      <c r="B147" s="47">
        <v>2004</v>
      </c>
      <c r="C147" s="49">
        <v>0.8</v>
      </c>
      <c r="D147" s="49">
        <v>0.7</v>
      </c>
      <c r="E147" s="49">
        <v>0.2</v>
      </c>
      <c r="F147" s="49"/>
      <c r="G147" s="49">
        <v>1.6</v>
      </c>
      <c r="H147" s="49">
        <v>1.5</v>
      </c>
    </row>
    <row r="148" spans="1:8" ht="12.75">
      <c r="A148" s="46" t="s">
        <v>18</v>
      </c>
      <c r="B148" s="47">
        <v>2004</v>
      </c>
      <c r="C148" s="11">
        <v>2242</v>
      </c>
      <c r="D148" s="11">
        <v>80</v>
      </c>
      <c r="E148" s="11">
        <v>275</v>
      </c>
      <c r="F148" s="11"/>
      <c r="G148" s="11">
        <v>31</v>
      </c>
      <c r="H148" s="11"/>
    </row>
    <row r="149" spans="1:8" ht="12.75">
      <c r="A149" s="46" t="s">
        <v>19</v>
      </c>
      <c r="B149" s="47">
        <v>2004</v>
      </c>
      <c r="C149" s="11">
        <v>52420</v>
      </c>
      <c r="D149" s="11">
        <v>1932</v>
      </c>
      <c r="E149" s="11">
        <v>5224</v>
      </c>
      <c r="F149" s="11"/>
      <c r="G149" s="11">
        <v>492</v>
      </c>
      <c r="H149" s="11">
        <v>91</v>
      </c>
    </row>
    <row r="150" spans="1:8" ht="12.75">
      <c r="A150" s="46" t="s">
        <v>20</v>
      </c>
      <c r="B150" s="47">
        <v>2004</v>
      </c>
      <c r="C150" s="11">
        <v>10620</v>
      </c>
      <c r="D150" s="11">
        <v>534</v>
      </c>
      <c r="E150" s="11">
        <v>1128</v>
      </c>
      <c r="F150" s="11"/>
      <c r="G150" s="11">
        <v>113</v>
      </c>
      <c r="H150" s="11"/>
    </row>
    <row r="151" spans="1:8" ht="12.75">
      <c r="A151" s="46" t="s">
        <v>33</v>
      </c>
      <c r="B151" s="47">
        <v>2004</v>
      </c>
      <c r="C151" s="49">
        <v>23.3</v>
      </c>
      <c r="D151" s="49">
        <v>32.9</v>
      </c>
      <c r="E151" s="49">
        <v>24.7</v>
      </c>
      <c r="F151" s="49"/>
      <c r="G151" s="49">
        <v>25</v>
      </c>
      <c r="H151" s="49"/>
    </row>
    <row r="152" spans="1:8" ht="12.75">
      <c r="A152" s="46" t="s">
        <v>21</v>
      </c>
      <c r="B152" s="47">
        <v>2004</v>
      </c>
      <c r="C152" s="49">
        <v>2.4</v>
      </c>
      <c r="D152" s="49">
        <v>2.9</v>
      </c>
      <c r="E152" s="49">
        <v>2.8</v>
      </c>
      <c r="F152" s="49"/>
      <c r="G152" s="49">
        <v>2.3</v>
      </c>
      <c r="H152" s="49"/>
    </row>
    <row r="153" spans="1:8" ht="12.75">
      <c r="A153" s="46" t="s">
        <v>22</v>
      </c>
      <c r="B153" s="47">
        <v>2004</v>
      </c>
      <c r="C153" s="11">
        <v>2468</v>
      </c>
      <c r="D153" s="11">
        <v>97</v>
      </c>
      <c r="E153" s="11"/>
      <c r="F153" s="11"/>
      <c r="G153" s="11"/>
      <c r="H153" s="11"/>
    </row>
    <row r="154" spans="1:8" ht="12.75">
      <c r="A154" s="46" t="s">
        <v>23</v>
      </c>
      <c r="B154" s="47">
        <v>2004</v>
      </c>
      <c r="C154" s="11">
        <v>56255</v>
      </c>
      <c r="D154" s="11">
        <v>2210</v>
      </c>
      <c r="E154" s="11">
        <v>5572</v>
      </c>
      <c r="F154" s="11"/>
      <c r="G154" s="11">
        <v>570</v>
      </c>
      <c r="H154" s="11">
        <v>105</v>
      </c>
    </row>
    <row r="155" spans="1:8" ht="12.75">
      <c r="A155" s="46" t="s">
        <v>24</v>
      </c>
      <c r="B155" s="47">
        <v>2004</v>
      </c>
      <c r="C155" s="49">
        <v>0.4</v>
      </c>
      <c r="D155" s="49">
        <v>1.4</v>
      </c>
      <c r="E155" s="49">
        <v>1.4</v>
      </c>
      <c r="F155" s="49"/>
      <c r="G155" s="49"/>
      <c r="H155" s="49"/>
    </row>
    <row r="156" spans="1:8" ht="12.75">
      <c r="A156" s="46" t="s">
        <v>25</v>
      </c>
      <c r="B156" s="47">
        <v>2004</v>
      </c>
      <c r="C156" s="11">
        <v>33025</v>
      </c>
      <c r="D156" s="11">
        <v>929</v>
      </c>
      <c r="E156" s="11">
        <v>4333</v>
      </c>
      <c r="F156" s="11"/>
      <c r="G156" s="11">
        <v>241</v>
      </c>
      <c r="H156" s="11"/>
    </row>
    <row r="157" spans="1:8" ht="12.75">
      <c r="A157" s="46" t="s">
        <v>26</v>
      </c>
      <c r="B157" s="47">
        <v>2004</v>
      </c>
      <c r="C157" s="11">
        <v>2741</v>
      </c>
      <c r="D157" s="11">
        <v>64</v>
      </c>
      <c r="E157" s="11"/>
      <c r="F157" s="11"/>
      <c r="G157" s="11"/>
      <c r="H157" s="11">
        <v>1241</v>
      </c>
    </row>
    <row r="158" spans="1:8" ht="12.75">
      <c r="A158" s="46" t="s">
        <v>27</v>
      </c>
      <c r="B158" s="47">
        <v>2004</v>
      </c>
      <c r="C158" s="11">
        <v>228886</v>
      </c>
      <c r="D158" s="11">
        <v>2064</v>
      </c>
      <c r="E158" s="11">
        <v>171</v>
      </c>
      <c r="F158" s="11"/>
      <c r="G158" s="11">
        <v>44</v>
      </c>
      <c r="H158" s="11"/>
    </row>
    <row r="159" spans="1:8" ht="12.75">
      <c r="A159" s="46" t="s">
        <v>28</v>
      </c>
      <c r="B159" s="47">
        <v>2004</v>
      </c>
      <c r="C159" s="11">
        <v>1358675</v>
      </c>
      <c r="D159" s="11">
        <v>32608</v>
      </c>
      <c r="E159" s="11">
        <v>115994</v>
      </c>
      <c r="F159" s="11"/>
      <c r="G159" s="11">
        <v>9280</v>
      </c>
      <c r="H159" s="11"/>
    </row>
    <row r="160" spans="1:8" ht="12.75">
      <c r="A160" s="46" t="s">
        <v>29</v>
      </c>
      <c r="B160" s="47">
        <v>2004</v>
      </c>
      <c r="C160" s="11">
        <v>172142</v>
      </c>
      <c r="D160" s="11">
        <v>1984</v>
      </c>
      <c r="E160" s="11"/>
      <c r="F160" s="11"/>
      <c r="G160" s="11"/>
      <c r="H160" s="11">
        <v>92569</v>
      </c>
    </row>
    <row r="161" spans="1:8" ht="12.75">
      <c r="A161" s="46" t="s">
        <v>30</v>
      </c>
      <c r="B161" s="47">
        <v>2004</v>
      </c>
      <c r="C161" s="11">
        <v>882894</v>
      </c>
      <c r="D161" s="11">
        <v>27669</v>
      </c>
      <c r="E161" s="11">
        <v>50988</v>
      </c>
      <c r="F161" s="11"/>
      <c r="G161" s="11">
        <v>8504</v>
      </c>
      <c r="H161" s="11">
        <v>179722</v>
      </c>
    </row>
    <row r="162" spans="1:8" ht="12.75">
      <c r="A162" s="46" t="s">
        <v>11</v>
      </c>
      <c r="B162" s="47">
        <v>2003</v>
      </c>
      <c r="C162" s="11">
        <v>7124</v>
      </c>
      <c r="D162" s="11">
        <v>195</v>
      </c>
      <c r="E162" s="11">
        <v>868</v>
      </c>
      <c r="F162" s="11">
        <v>99</v>
      </c>
      <c r="G162" s="11">
        <v>54</v>
      </c>
      <c r="H162" s="11">
        <v>145</v>
      </c>
    </row>
    <row r="163" spans="1:8" ht="12.75">
      <c r="A163" s="46" t="s">
        <v>12</v>
      </c>
      <c r="B163" s="47">
        <v>2003</v>
      </c>
      <c r="C163" s="11">
        <v>6551</v>
      </c>
      <c r="D163" s="11">
        <v>248</v>
      </c>
      <c r="E163" s="11">
        <v>488</v>
      </c>
      <c r="F163" s="11">
        <v>15</v>
      </c>
      <c r="G163" s="11">
        <v>92</v>
      </c>
      <c r="H163" s="11">
        <v>779</v>
      </c>
    </row>
    <row r="164" spans="1:8" ht="12.75">
      <c r="A164" s="46" t="s">
        <v>13</v>
      </c>
      <c r="B164" s="47">
        <v>2003</v>
      </c>
      <c r="C164" s="11">
        <v>3730</v>
      </c>
      <c r="D164" s="11">
        <v>151</v>
      </c>
      <c r="E164" s="11">
        <v>350</v>
      </c>
      <c r="F164" s="11">
        <v>14</v>
      </c>
      <c r="G164" s="11">
        <v>43</v>
      </c>
      <c r="H164" s="11">
        <v>7</v>
      </c>
    </row>
    <row r="165" spans="1:8" ht="12.75">
      <c r="A165" s="46" t="s">
        <v>14</v>
      </c>
      <c r="B165" s="47">
        <v>2003</v>
      </c>
      <c r="C165" s="49">
        <v>8</v>
      </c>
      <c r="D165" s="49">
        <v>7.8</v>
      </c>
      <c r="E165" s="49">
        <v>7.6</v>
      </c>
      <c r="F165" s="49">
        <v>6.5</v>
      </c>
      <c r="G165" s="49">
        <v>8.7</v>
      </c>
      <c r="H165" s="49">
        <v>6.9</v>
      </c>
    </row>
    <row r="166" spans="1:8" ht="12.75">
      <c r="A166" s="46" t="s">
        <v>15</v>
      </c>
      <c r="B166" s="47">
        <v>2003</v>
      </c>
      <c r="C166" s="11">
        <v>11744</v>
      </c>
      <c r="D166" s="11">
        <v>351</v>
      </c>
      <c r="E166" s="11">
        <v>1346</v>
      </c>
      <c r="F166" s="11">
        <v>118</v>
      </c>
      <c r="G166" s="11">
        <v>134</v>
      </c>
      <c r="H166" s="11">
        <v>723</v>
      </c>
    </row>
    <row r="167" spans="1:8" ht="12.75">
      <c r="A167" s="46" t="s">
        <v>16</v>
      </c>
      <c r="B167" s="47">
        <v>2003</v>
      </c>
      <c r="C167" s="11">
        <v>255</v>
      </c>
      <c r="D167" s="11">
        <v>7</v>
      </c>
      <c r="E167" s="11">
        <v>9</v>
      </c>
      <c r="F167" s="11">
        <v>9</v>
      </c>
      <c r="G167" s="11">
        <v>5</v>
      </c>
      <c r="H167" s="11">
        <v>23</v>
      </c>
    </row>
    <row r="168" spans="1:8" ht="12.75">
      <c r="A168" s="46" t="s">
        <v>17</v>
      </c>
      <c r="B168" s="47">
        <v>2003</v>
      </c>
      <c r="C168" s="49">
        <v>2.2</v>
      </c>
      <c r="D168" s="49">
        <v>1.9</v>
      </c>
      <c r="E168" s="49">
        <v>0.7</v>
      </c>
      <c r="F168" s="49">
        <v>7.5</v>
      </c>
      <c r="G168" s="49">
        <v>4.1</v>
      </c>
      <c r="H168" s="49">
        <v>3.2</v>
      </c>
    </row>
    <row r="169" spans="1:8" ht="22.5">
      <c r="A169" s="48" t="s">
        <v>32</v>
      </c>
      <c r="B169" s="47">
        <v>2003</v>
      </c>
      <c r="C169" s="49">
        <v>0.8</v>
      </c>
      <c r="D169" s="49">
        <v>0.7</v>
      </c>
      <c r="E169" s="49">
        <v>0.2</v>
      </c>
      <c r="F169" s="49">
        <v>1.6</v>
      </c>
      <c r="G169" s="49">
        <v>1.5</v>
      </c>
      <c r="H169" s="49">
        <v>1.1</v>
      </c>
    </row>
    <row r="170" spans="1:8" ht="12.75">
      <c r="A170" s="46" t="s">
        <v>18</v>
      </c>
      <c r="B170" s="47">
        <v>2003</v>
      </c>
      <c r="C170" s="11">
        <v>2263</v>
      </c>
      <c r="D170" s="11">
        <v>88</v>
      </c>
      <c r="E170" s="11">
        <v>220</v>
      </c>
      <c r="F170" s="11">
        <v>7</v>
      </c>
      <c r="G170" s="11">
        <v>19</v>
      </c>
      <c r="H170" s="11" t="s">
        <v>0</v>
      </c>
    </row>
    <row r="171" spans="1:8" ht="12.75">
      <c r="A171" s="46" t="s">
        <v>19</v>
      </c>
      <c r="B171" s="47">
        <v>2003</v>
      </c>
      <c r="C171" s="11">
        <v>48709</v>
      </c>
      <c r="D171" s="11">
        <v>1789</v>
      </c>
      <c r="E171" s="11">
        <v>4776</v>
      </c>
      <c r="F171" s="11">
        <v>234</v>
      </c>
      <c r="G171" s="11">
        <v>469</v>
      </c>
      <c r="H171" s="11">
        <v>87</v>
      </c>
    </row>
    <row r="172" spans="1:8" ht="12.75">
      <c r="A172" s="46" t="s">
        <v>20</v>
      </c>
      <c r="B172" s="47">
        <v>2003</v>
      </c>
      <c r="C172" s="11">
        <v>8564</v>
      </c>
      <c r="D172" s="11">
        <v>467</v>
      </c>
      <c r="E172" s="11">
        <v>941</v>
      </c>
      <c r="F172" s="11">
        <v>45</v>
      </c>
      <c r="G172" s="11">
        <v>82</v>
      </c>
      <c r="H172" s="11" t="s">
        <v>0</v>
      </c>
    </row>
    <row r="173" spans="1:8" ht="12.75">
      <c r="A173" s="46" t="s">
        <v>33</v>
      </c>
      <c r="B173" s="47">
        <v>2003</v>
      </c>
      <c r="C173" s="49">
        <v>20.4</v>
      </c>
      <c r="D173" s="49">
        <v>30.4</v>
      </c>
      <c r="E173" s="49">
        <v>22.3</v>
      </c>
      <c r="F173" s="49">
        <v>23.1</v>
      </c>
      <c r="G173" s="49">
        <v>18.7</v>
      </c>
      <c r="H173" s="49" t="s">
        <v>0</v>
      </c>
    </row>
    <row r="174" spans="1:8" ht="12.75">
      <c r="A174" s="46" t="s">
        <v>21</v>
      </c>
      <c r="B174" s="47">
        <v>2003</v>
      </c>
      <c r="C174" s="49">
        <v>2.2</v>
      </c>
      <c r="D174" s="49">
        <v>2.7</v>
      </c>
      <c r="E174" s="49">
        <v>2.5</v>
      </c>
      <c r="F174" s="49">
        <v>7.6</v>
      </c>
      <c r="G174" s="49">
        <v>2</v>
      </c>
      <c r="H174" s="49" t="s">
        <v>0</v>
      </c>
    </row>
    <row r="175" spans="1:8" ht="12.75">
      <c r="A175" s="46" t="s">
        <v>22</v>
      </c>
      <c r="B175" s="47">
        <v>2003</v>
      </c>
      <c r="C175" s="11">
        <v>2338</v>
      </c>
      <c r="D175" s="11">
        <v>93</v>
      </c>
      <c r="E175" s="11" t="s">
        <v>0</v>
      </c>
      <c r="F175" s="11" t="s">
        <v>0</v>
      </c>
      <c r="G175" s="11" t="s">
        <v>0</v>
      </c>
      <c r="H175" s="11" t="s">
        <v>0</v>
      </c>
    </row>
    <row r="176" spans="1:8" ht="12.75">
      <c r="A176" s="46" t="s">
        <v>23</v>
      </c>
      <c r="B176" s="47">
        <v>2003</v>
      </c>
      <c r="C176" s="11">
        <v>51173</v>
      </c>
      <c r="D176" s="11">
        <v>2058</v>
      </c>
      <c r="E176" s="11">
        <v>5026</v>
      </c>
      <c r="F176" s="11">
        <v>239</v>
      </c>
      <c r="G176" s="11">
        <v>521</v>
      </c>
      <c r="H176" s="11">
        <v>100</v>
      </c>
    </row>
    <row r="177" spans="1:8" ht="12.75">
      <c r="A177" s="46" t="s">
        <v>24</v>
      </c>
      <c r="B177" s="47">
        <v>2003</v>
      </c>
      <c r="C177" s="49">
        <v>0.3</v>
      </c>
      <c r="D177" s="49">
        <v>2.6</v>
      </c>
      <c r="E177" s="49">
        <v>0.7</v>
      </c>
      <c r="F177" s="11" t="s">
        <v>0</v>
      </c>
      <c r="G177" s="11" t="s">
        <v>0</v>
      </c>
      <c r="H177" s="11" t="s">
        <v>0</v>
      </c>
    </row>
    <row r="178" spans="1:8" ht="12.75">
      <c r="A178" s="46" t="s">
        <v>25</v>
      </c>
      <c r="B178" s="47">
        <v>2003</v>
      </c>
      <c r="C178" s="11">
        <v>28933</v>
      </c>
      <c r="D178" s="11">
        <v>905</v>
      </c>
      <c r="E178" s="11">
        <v>4314</v>
      </c>
      <c r="F178" s="11">
        <v>561</v>
      </c>
      <c r="G178" s="11">
        <v>253</v>
      </c>
      <c r="H178" s="11" t="s">
        <v>0</v>
      </c>
    </row>
    <row r="179" spans="1:8" ht="12.75">
      <c r="A179" s="46" t="s">
        <v>26</v>
      </c>
      <c r="B179" s="47">
        <v>2003</v>
      </c>
      <c r="C179" s="11">
        <v>2606</v>
      </c>
      <c r="D179" s="11">
        <v>61</v>
      </c>
      <c r="E179" s="11" t="s">
        <v>0</v>
      </c>
      <c r="F179" s="11" t="s">
        <v>0</v>
      </c>
      <c r="G179" s="11" t="s">
        <v>0</v>
      </c>
      <c r="H179" s="11">
        <v>1224</v>
      </c>
    </row>
    <row r="180" spans="1:8" ht="12.75">
      <c r="A180" s="46" t="s">
        <v>27</v>
      </c>
      <c r="B180" s="47">
        <v>2003</v>
      </c>
      <c r="C180" s="11">
        <v>104979</v>
      </c>
      <c r="D180" s="11">
        <v>2140</v>
      </c>
      <c r="E180" s="11">
        <v>166</v>
      </c>
      <c r="F180" s="11">
        <v>62900</v>
      </c>
      <c r="G180" s="11" t="s">
        <v>0</v>
      </c>
      <c r="H180" s="11" t="s">
        <v>0</v>
      </c>
    </row>
    <row r="181" spans="1:8" ht="12.75">
      <c r="A181" s="46" t="s">
        <v>28</v>
      </c>
      <c r="B181" s="47">
        <v>2003</v>
      </c>
      <c r="C181" s="11">
        <v>1094349</v>
      </c>
      <c r="D181" s="11">
        <v>32470</v>
      </c>
      <c r="E181" s="11">
        <v>118632</v>
      </c>
      <c r="F181" s="11">
        <v>110000</v>
      </c>
      <c r="G181" s="11">
        <v>10100</v>
      </c>
      <c r="H181" s="11" t="s">
        <v>0</v>
      </c>
    </row>
    <row r="182" spans="1:8" ht="12.75">
      <c r="A182" s="46" t="s">
        <v>29</v>
      </c>
      <c r="B182" s="47">
        <v>2003</v>
      </c>
      <c r="C182" s="11">
        <v>169563</v>
      </c>
      <c r="D182" s="11">
        <v>2075</v>
      </c>
      <c r="E182" s="11" t="s">
        <v>0</v>
      </c>
      <c r="F182" s="11" t="s">
        <v>0</v>
      </c>
      <c r="G182" s="11" t="s">
        <v>0</v>
      </c>
      <c r="H182" s="11">
        <v>94340</v>
      </c>
    </row>
    <row r="183" spans="1:8" ht="12.75">
      <c r="A183" s="46" t="s">
        <v>30</v>
      </c>
      <c r="B183" s="47">
        <v>2003</v>
      </c>
      <c r="C183" s="11">
        <v>863876</v>
      </c>
      <c r="D183" s="11">
        <v>27354</v>
      </c>
      <c r="E183" s="11">
        <v>49855</v>
      </c>
      <c r="F183" s="11">
        <v>3674</v>
      </c>
      <c r="G183" s="11">
        <v>8575</v>
      </c>
      <c r="H183" s="11">
        <v>184388</v>
      </c>
    </row>
    <row r="184" spans="1:8" ht="12.75">
      <c r="A184" s="46" t="s">
        <v>11</v>
      </c>
      <c r="B184" s="47">
        <v>2002</v>
      </c>
      <c r="C184" s="11">
        <v>6883</v>
      </c>
      <c r="D184" s="11">
        <v>199</v>
      </c>
      <c r="E184" s="11">
        <v>1019</v>
      </c>
      <c r="F184" s="11">
        <v>89</v>
      </c>
      <c r="G184" s="11">
        <v>50</v>
      </c>
      <c r="H184" s="11">
        <v>144</v>
      </c>
    </row>
    <row r="185" spans="1:8" ht="12.75">
      <c r="A185" s="46" t="s">
        <v>12</v>
      </c>
      <c r="B185" s="47">
        <v>2002</v>
      </c>
      <c r="C185" s="11">
        <v>6211</v>
      </c>
      <c r="D185" s="11">
        <v>235</v>
      </c>
      <c r="E185" s="11">
        <v>451</v>
      </c>
      <c r="F185" s="11">
        <v>11</v>
      </c>
      <c r="G185" s="11">
        <v>89</v>
      </c>
      <c r="H185" s="11">
        <v>764</v>
      </c>
    </row>
    <row r="186" spans="1:8" ht="12.75">
      <c r="A186" s="46" t="s">
        <v>13</v>
      </c>
      <c r="B186" s="47">
        <v>2002</v>
      </c>
      <c r="C186" s="11">
        <v>638</v>
      </c>
      <c r="D186" s="11">
        <v>-4</v>
      </c>
      <c r="E186" s="11">
        <v>-169</v>
      </c>
      <c r="F186" s="11">
        <v>4</v>
      </c>
      <c r="G186" s="11">
        <v>-2</v>
      </c>
      <c r="H186" s="11">
        <v>4</v>
      </c>
    </row>
    <row r="187" spans="1:8" ht="12.75">
      <c r="A187" s="46" t="s">
        <v>14</v>
      </c>
      <c r="B187" s="47">
        <v>2002</v>
      </c>
      <c r="C187" s="49">
        <v>1.4</v>
      </c>
      <c r="D187" s="49"/>
      <c r="E187" s="49"/>
      <c r="F187" s="49">
        <v>2</v>
      </c>
      <c r="G187" s="49"/>
      <c r="H187" s="49">
        <v>3.6</v>
      </c>
    </row>
    <row r="188" spans="1:8" ht="12.75">
      <c r="A188" s="46" t="s">
        <v>15</v>
      </c>
      <c r="B188" s="47">
        <v>2002</v>
      </c>
      <c r="C188" s="11">
        <v>10650</v>
      </c>
      <c r="D188" s="11">
        <v>374</v>
      </c>
      <c r="E188" s="11">
        <v>1420</v>
      </c>
      <c r="F188" s="11">
        <v>90</v>
      </c>
      <c r="G188" s="11">
        <v>117</v>
      </c>
      <c r="H188" s="11">
        <v>708</v>
      </c>
    </row>
    <row r="189" spans="1:8" ht="12.75">
      <c r="A189" s="46" t="s">
        <v>16</v>
      </c>
      <c r="B189" s="47">
        <v>2002</v>
      </c>
      <c r="C189" s="11">
        <v>235</v>
      </c>
      <c r="D189" s="11">
        <v>6</v>
      </c>
      <c r="E189" s="11">
        <v>9</v>
      </c>
      <c r="F189" s="11">
        <v>8</v>
      </c>
      <c r="G189" s="11">
        <v>4</v>
      </c>
      <c r="H189" s="11">
        <v>20</v>
      </c>
    </row>
    <row r="190" spans="1:8" ht="12.75">
      <c r="A190" s="46" t="s">
        <v>17</v>
      </c>
      <c r="B190" s="47">
        <v>2002</v>
      </c>
      <c r="C190" s="49">
        <v>2.2</v>
      </c>
      <c r="D190" s="49">
        <v>1.7</v>
      </c>
      <c r="E190" s="49">
        <v>0.7</v>
      </c>
      <c r="F190" s="49">
        <v>8.3</v>
      </c>
      <c r="G190" s="49">
        <v>4.3</v>
      </c>
      <c r="H190" s="49">
        <v>2.8</v>
      </c>
    </row>
    <row r="191" spans="1:8" ht="22.5">
      <c r="A191" s="48" t="s">
        <v>32</v>
      </c>
      <c r="B191" s="47">
        <v>2002</v>
      </c>
      <c r="C191" s="49">
        <v>0.8</v>
      </c>
      <c r="D191" s="49">
        <v>0.7</v>
      </c>
      <c r="E191" s="49">
        <v>0.2</v>
      </c>
      <c r="F191" s="49">
        <v>1.4</v>
      </c>
      <c r="G191" s="49">
        <v>2</v>
      </c>
      <c r="H191" s="49">
        <v>1.4</v>
      </c>
    </row>
    <row r="192" spans="1:8" ht="12.75">
      <c r="A192" s="46" t="s">
        <v>18</v>
      </c>
      <c r="B192" s="47">
        <v>2002</v>
      </c>
      <c r="C192" s="11">
        <v>-1156</v>
      </c>
      <c r="D192" s="11">
        <v>-78</v>
      </c>
      <c r="E192" s="11">
        <v>-360</v>
      </c>
      <c r="F192" s="11">
        <v>-5</v>
      </c>
      <c r="G192" s="11">
        <v>-39</v>
      </c>
      <c r="H192" s="11" t="s">
        <v>0</v>
      </c>
    </row>
    <row r="193" spans="1:8" ht="12.75">
      <c r="A193" s="46" t="s">
        <v>19</v>
      </c>
      <c r="B193" s="47">
        <v>2002</v>
      </c>
      <c r="C193" s="11">
        <v>44704</v>
      </c>
      <c r="D193" s="11">
        <v>1689</v>
      </c>
      <c r="E193" s="11">
        <v>4364</v>
      </c>
      <c r="F193" s="11">
        <v>200</v>
      </c>
      <c r="G193" s="11">
        <v>439</v>
      </c>
      <c r="H193" s="11">
        <v>83</v>
      </c>
    </row>
    <row r="194" spans="1:8" ht="12.75">
      <c r="A194" s="46" t="s">
        <v>20</v>
      </c>
      <c r="B194" s="47">
        <v>2002</v>
      </c>
      <c r="C194" s="11">
        <v>6649</v>
      </c>
      <c r="D194" s="11">
        <v>388</v>
      </c>
      <c r="E194" s="11">
        <v>775</v>
      </c>
      <c r="F194" s="11">
        <v>38</v>
      </c>
      <c r="G194" s="11">
        <v>64</v>
      </c>
      <c r="H194" s="11" t="s">
        <v>0</v>
      </c>
    </row>
    <row r="195" spans="1:8" ht="12.75">
      <c r="A195" s="46" t="s">
        <v>33</v>
      </c>
      <c r="B195" s="47">
        <v>2002</v>
      </c>
      <c r="C195" s="49">
        <v>16.6</v>
      </c>
      <c r="D195" s="49">
        <v>26.4</v>
      </c>
      <c r="E195" s="49">
        <v>19.6</v>
      </c>
      <c r="F195" s="49">
        <v>22.4</v>
      </c>
      <c r="G195" s="49">
        <v>15.2</v>
      </c>
      <c r="H195" s="49" t="s">
        <v>0</v>
      </c>
    </row>
    <row r="196" spans="1:8" ht="12.75">
      <c r="A196" s="46" t="s">
        <v>21</v>
      </c>
      <c r="B196" s="47">
        <v>2002</v>
      </c>
      <c r="C196" s="49">
        <v>2.1</v>
      </c>
      <c r="D196" s="49">
        <v>2.2</v>
      </c>
      <c r="E196" s="49">
        <v>2.2</v>
      </c>
      <c r="F196" s="49">
        <v>3.4</v>
      </c>
      <c r="G196" s="49">
        <v>1.7</v>
      </c>
      <c r="H196" s="49" t="s">
        <v>0</v>
      </c>
    </row>
    <row r="197" spans="1:8" ht="12.75">
      <c r="A197" s="46" t="s">
        <v>22</v>
      </c>
      <c r="B197" s="47">
        <v>2002</v>
      </c>
      <c r="C197" s="49" t="s">
        <v>7</v>
      </c>
      <c r="D197" s="49">
        <v>76</v>
      </c>
      <c r="E197" s="49" t="s">
        <v>0</v>
      </c>
      <c r="F197" s="49" t="s">
        <v>0</v>
      </c>
      <c r="G197" s="49" t="s">
        <v>0</v>
      </c>
      <c r="H197" s="49" t="s">
        <v>0</v>
      </c>
    </row>
    <row r="198" spans="1:8" ht="12.75">
      <c r="A198" s="46" t="s">
        <v>23</v>
      </c>
      <c r="B198" s="47">
        <v>2002</v>
      </c>
      <c r="C198" s="11">
        <v>46782</v>
      </c>
      <c r="D198" s="11">
        <v>1914</v>
      </c>
      <c r="E198" s="11">
        <v>4636</v>
      </c>
      <c r="F198" s="11">
        <v>206</v>
      </c>
      <c r="G198" s="11">
        <v>481</v>
      </c>
      <c r="H198" s="11">
        <v>96</v>
      </c>
    </row>
    <row r="199" spans="1:8" ht="12.75">
      <c r="A199" s="46" t="s">
        <v>24</v>
      </c>
      <c r="B199" s="47">
        <v>2002</v>
      </c>
      <c r="C199" s="49">
        <v>0.4</v>
      </c>
      <c r="D199" s="49" t="s">
        <v>0</v>
      </c>
      <c r="E199" s="49" t="s">
        <v>0</v>
      </c>
      <c r="F199" s="49" t="s">
        <v>0</v>
      </c>
      <c r="G199" s="49" t="s">
        <v>0</v>
      </c>
      <c r="H199" s="49" t="s">
        <v>0</v>
      </c>
    </row>
    <row r="200" spans="1:8" ht="12.75">
      <c r="A200" s="46" t="s">
        <v>25</v>
      </c>
      <c r="B200" s="47">
        <v>2002</v>
      </c>
      <c r="C200" s="11">
        <v>28100</v>
      </c>
      <c r="D200" s="11">
        <v>863</v>
      </c>
      <c r="E200" s="11">
        <v>4346</v>
      </c>
      <c r="F200" s="11">
        <v>521</v>
      </c>
      <c r="G200" s="11">
        <v>247</v>
      </c>
      <c r="H200" s="11" t="s">
        <v>0</v>
      </c>
    </row>
    <row r="201" spans="1:8" ht="12.75">
      <c r="A201" s="46" t="s">
        <v>26</v>
      </c>
      <c r="B201" s="47">
        <v>2002</v>
      </c>
      <c r="C201" s="11">
        <v>2500</v>
      </c>
      <c r="D201" s="11">
        <v>62</v>
      </c>
      <c r="E201" s="11" t="s">
        <v>0</v>
      </c>
      <c r="F201" s="11" t="s">
        <v>0</v>
      </c>
      <c r="G201" s="11" t="s">
        <v>0</v>
      </c>
      <c r="H201" s="11">
        <v>1220</v>
      </c>
    </row>
    <row r="202" spans="1:8" ht="12.75">
      <c r="A202" s="46" t="s">
        <v>27</v>
      </c>
      <c r="B202" s="47">
        <v>2002</v>
      </c>
      <c r="C202" s="11">
        <v>105687</v>
      </c>
      <c r="D202" s="11">
        <v>2246</v>
      </c>
      <c r="E202" s="11">
        <v>182</v>
      </c>
      <c r="F202" s="11">
        <v>61900</v>
      </c>
      <c r="G202" s="11" t="s">
        <v>0</v>
      </c>
      <c r="H202" s="11" t="s">
        <v>0</v>
      </c>
    </row>
    <row r="203" spans="1:8" ht="12.75">
      <c r="A203" s="46" t="s">
        <v>28</v>
      </c>
      <c r="B203" s="47">
        <v>2002</v>
      </c>
      <c r="C203" s="11">
        <v>1091266</v>
      </c>
      <c r="D203" s="11">
        <v>32850</v>
      </c>
      <c r="E203" s="11">
        <v>128492</v>
      </c>
      <c r="F203" s="11">
        <v>104000</v>
      </c>
      <c r="G203" s="11">
        <v>10200</v>
      </c>
      <c r="H203" s="11" t="s">
        <v>0</v>
      </c>
    </row>
    <row r="204" spans="1:8" ht="12.75">
      <c r="A204" s="46" t="s">
        <v>29</v>
      </c>
      <c r="B204" s="47">
        <v>2002</v>
      </c>
      <c r="C204" s="11">
        <v>166587</v>
      </c>
      <c r="D204" s="11">
        <v>2224</v>
      </c>
      <c r="E204" s="11" t="s">
        <v>0</v>
      </c>
      <c r="F204" s="11" t="s">
        <v>0</v>
      </c>
      <c r="G204" s="11" t="s">
        <v>0</v>
      </c>
      <c r="H204" s="11">
        <v>98437</v>
      </c>
    </row>
    <row r="205" spans="1:8" ht="12.75">
      <c r="A205" s="46" t="s">
        <v>30</v>
      </c>
      <c r="B205" s="47">
        <v>2002</v>
      </c>
      <c r="C205" s="11">
        <v>848274</v>
      </c>
      <c r="D205" s="11">
        <v>26786</v>
      </c>
      <c r="E205" s="11">
        <v>47855</v>
      </c>
      <c r="F205" s="11">
        <v>2607</v>
      </c>
      <c r="G205" s="11">
        <v>8574</v>
      </c>
      <c r="H205" s="11">
        <v>188686</v>
      </c>
    </row>
    <row r="206" spans="1:8" ht="12.75">
      <c r="A206" s="46" t="s">
        <v>11</v>
      </c>
      <c r="B206" s="47">
        <v>2001</v>
      </c>
      <c r="C206" s="11">
        <v>6631</v>
      </c>
      <c r="D206" s="11"/>
      <c r="E206" s="11"/>
      <c r="F206" s="11">
        <v>81</v>
      </c>
      <c r="G206" s="11">
        <v>51</v>
      </c>
      <c r="H206" s="11" t="s">
        <v>0</v>
      </c>
    </row>
    <row r="207" spans="1:8" ht="12.75">
      <c r="A207" s="46" t="s">
        <v>12</v>
      </c>
      <c r="B207" s="47">
        <v>2001</v>
      </c>
      <c r="C207" s="11">
        <v>5785</v>
      </c>
      <c r="D207" s="11"/>
      <c r="E207" s="11"/>
      <c r="F207" s="11">
        <v>7</v>
      </c>
      <c r="G207" s="11">
        <v>83</v>
      </c>
      <c r="H207" s="11" t="s">
        <v>0</v>
      </c>
    </row>
    <row r="208" spans="1:8" ht="12.75">
      <c r="A208" s="46" t="s">
        <v>13</v>
      </c>
      <c r="B208" s="47">
        <v>2001</v>
      </c>
      <c r="C208" s="11">
        <v>376</v>
      </c>
      <c r="D208" s="11"/>
      <c r="E208" s="11"/>
      <c r="F208" s="11">
        <v>4</v>
      </c>
      <c r="G208" s="11">
        <v>-7</v>
      </c>
      <c r="H208" s="11" t="s">
        <v>0</v>
      </c>
    </row>
    <row r="209" spans="1:8" ht="12.75">
      <c r="A209" s="46" t="s">
        <v>14</v>
      </c>
      <c r="B209" s="47">
        <v>2001</v>
      </c>
      <c r="C209" s="49"/>
      <c r="D209" s="49"/>
      <c r="E209" s="49"/>
      <c r="F209" s="49">
        <v>2.7</v>
      </c>
      <c r="G209" s="49"/>
      <c r="H209" s="49" t="s">
        <v>0</v>
      </c>
    </row>
    <row r="210" spans="1:8" ht="12.75">
      <c r="A210" s="46" t="s">
        <v>15</v>
      </c>
      <c r="B210" s="47">
        <v>2001</v>
      </c>
      <c r="C210" s="11">
        <v>10462</v>
      </c>
      <c r="D210" s="11"/>
      <c r="E210" s="11"/>
      <c r="F210" s="11">
        <v>88</v>
      </c>
      <c r="G210" s="11">
        <v>121</v>
      </c>
      <c r="H210" s="49" t="s">
        <v>0</v>
      </c>
    </row>
    <row r="211" spans="1:8" ht="12.75">
      <c r="A211" s="46" t="s">
        <v>16</v>
      </c>
      <c r="B211" s="47">
        <v>2001</v>
      </c>
      <c r="C211" s="11">
        <v>215</v>
      </c>
      <c r="D211" s="11"/>
      <c r="E211" s="11"/>
      <c r="F211" s="11">
        <v>7</v>
      </c>
      <c r="G211" s="11">
        <v>3</v>
      </c>
      <c r="H211" s="49" t="s">
        <v>0</v>
      </c>
    </row>
    <row r="212" spans="1:8" ht="12.75">
      <c r="A212" s="46" t="s">
        <v>17</v>
      </c>
      <c r="B212" s="47">
        <v>2001</v>
      </c>
      <c r="C212" s="49">
        <v>2.1</v>
      </c>
      <c r="D212" s="49"/>
      <c r="E212" s="49"/>
      <c r="F212" s="49">
        <v>7.4</v>
      </c>
      <c r="G212" s="49">
        <v>3.9</v>
      </c>
      <c r="H212" s="49" t="s">
        <v>0</v>
      </c>
    </row>
    <row r="213" spans="1:8" ht="22.5">
      <c r="A213" s="48" t="s">
        <v>32</v>
      </c>
      <c r="B213" s="47">
        <v>2001</v>
      </c>
      <c r="C213" s="49">
        <v>0.7</v>
      </c>
      <c r="D213" s="49"/>
      <c r="E213" s="49"/>
      <c r="F213" s="49">
        <v>1.3</v>
      </c>
      <c r="G213" s="49">
        <v>1.9</v>
      </c>
      <c r="H213" s="49" t="s">
        <v>0</v>
      </c>
    </row>
    <row r="214" spans="1:8" ht="12.75">
      <c r="A214" s="46" t="s">
        <v>18</v>
      </c>
      <c r="B214" s="47">
        <v>2001</v>
      </c>
      <c r="C214" s="11">
        <v>-1344</v>
      </c>
      <c r="D214" s="11"/>
      <c r="E214" s="11"/>
      <c r="F214" s="11">
        <v>1</v>
      </c>
      <c r="G214" s="11">
        <v>-18</v>
      </c>
      <c r="H214" s="49" t="s">
        <v>0</v>
      </c>
    </row>
    <row r="215" spans="1:8" ht="12.75">
      <c r="A215" s="46" t="s">
        <v>19</v>
      </c>
      <c r="B215" s="47">
        <v>2001</v>
      </c>
      <c r="C215" s="11">
        <v>43234</v>
      </c>
      <c r="D215" s="11"/>
      <c r="E215" s="11"/>
      <c r="F215" s="11">
        <v>182</v>
      </c>
      <c r="G215" s="11">
        <v>452</v>
      </c>
      <c r="H215" s="49" t="s">
        <v>0</v>
      </c>
    </row>
    <row r="216" spans="1:8" ht="12.75">
      <c r="A216" s="46" t="s">
        <v>20</v>
      </c>
      <c r="B216" s="47">
        <v>2001</v>
      </c>
      <c r="C216" s="11">
        <v>8079</v>
      </c>
      <c r="D216" s="11"/>
      <c r="E216" s="11"/>
      <c r="F216" s="11">
        <v>43</v>
      </c>
      <c r="G216" s="11">
        <v>103</v>
      </c>
      <c r="H216" s="49" t="s">
        <v>0</v>
      </c>
    </row>
    <row r="217" spans="1:8" ht="12.75">
      <c r="A217" s="46" t="s">
        <v>33</v>
      </c>
      <c r="B217" s="47">
        <v>2001</v>
      </c>
      <c r="C217" s="49">
        <v>21.7</v>
      </c>
      <c r="D217" s="49"/>
      <c r="E217" s="49"/>
      <c r="F217" s="49">
        <v>30.4</v>
      </c>
      <c r="G217" s="49">
        <v>26.4</v>
      </c>
      <c r="H217" s="49" t="s">
        <v>0</v>
      </c>
    </row>
    <row r="218" spans="1:8" ht="12.75">
      <c r="A218" s="46" t="s">
        <v>21</v>
      </c>
      <c r="B218" s="47">
        <v>2001</v>
      </c>
      <c r="C218" s="49">
        <v>2.4</v>
      </c>
      <c r="D218" s="49"/>
      <c r="E218" s="49"/>
      <c r="F218" s="49">
        <v>4</v>
      </c>
      <c r="G218" s="49">
        <v>2.5</v>
      </c>
      <c r="H218" s="49" t="s">
        <v>0</v>
      </c>
    </row>
    <row r="219" spans="1:8" ht="12.75">
      <c r="A219" s="46" t="s">
        <v>22</v>
      </c>
      <c r="B219" s="47">
        <v>2001</v>
      </c>
      <c r="C219" s="11">
        <v>2068</v>
      </c>
      <c r="D219" s="11"/>
      <c r="E219" s="11"/>
      <c r="F219" s="11" t="s">
        <v>0</v>
      </c>
      <c r="G219" s="11" t="s">
        <v>0</v>
      </c>
      <c r="H219" s="49" t="s">
        <v>0</v>
      </c>
    </row>
    <row r="220" spans="1:8" ht="12.75">
      <c r="A220" s="46" t="s">
        <v>23</v>
      </c>
      <c r="B220" s="47">
        <v>2001</v>
      </c>
      <c r="C220" s="11">
        <v>45418</v>
      </c>
      <c r="D220" s="11"/>
      <c r="E220" s="11"/>
      <c r="F220" s="11">
        <v>184</v>
      </c>
      <c r="G220" s="11">
        <v>490</v>
      </c>
      <c r="H220" s="49" t="s">
        <v>0</v>
      </c>
    </row>
    <row r="221" spans="1:8" ht="12.75">
      <c r="A221" s="46" t="s">
        <v>24</v>
      </c>
      <c r="B221" s="47">
        <v>2001</v>
      </c>
      <c r="C221" s="49">
        <v>0.4</v>
      </c>
      <c r="D221" s="49"/>
      <c r="E221" s="49"/>
      <c r="F221" s="49" t="s">
        <v>0</v>
      </c>
      <c r="G221" s="49" t="s">
        <v>0</v>
      </c>
      <c r="H221" s="49" t="s">
        <v>0</v>
      </c>
    </row>
    <row r="222" spans="1:8" ht="12.75">
      <c r="A222" s="46" t="s">
        <v>25</v>
      </c>
      <c r="B222" s="47">
        <v>2001</v>
      </c>
      <c r="C222" s="11">
        <v>26889</v>
      </c>
      <c r="D222" s="11"/>
      <c r="E222" s="11"/>
      <c r="F222" s="11">
        <v>487</v>
      </c>
      <c r="G222" s="11">
        <v>246</v>
      </c>
      <c r="H222" s="49" t="s">
        <v>0</v>
      </c>
    </row>
    <row r="223" spans="1:8" ht="12.75">
      <c r="A223" s="46" t="s">
        <v>26</v>
      </c>
      <c r="B223" s="47">
        <v>2001</v>
      </c>
      <c r="C223" s="11">
        <v>2398</v>
      </c>
      <c r="D223" s="11"/>
      <c r="E223" s="11"/>
      <c r="F223" s="11" t="s">
        <v>0</v>
      </c>
      <c r="G223" s="11" t="s">
        <v>0</v>
      </c>
      <c r="H223" s="49" t="s">
        <v>0</v>
      </c>
    </row>
    <row r="224" spans="1:8" ht="12.75">
      <c r="A224" s="46" t="s">
        <v>27</v>
      </c>
      <c r="B224" s="47">
        <v>2001</v>
      </c>
      <c r="C224" s="11">
        <v>104718</v>
      </c>
      <c r="D224" s="11"/>
      <c r="E224" s="11"/>
      <c r="F224" s="11">
        <v>68900</v>
      </c>
      <c r="G224" s="11" t="s">
        <v>0</v>
      </c>
      <c r="H224" s="49" t="s">
        <v>0</v>
      </c>
    </row>
    <row r="225" spans="1:8" ht="12.75">
      <c r="A225" s="46" t="s">
        <v>28</v>
      </c>
      <c r="B225" s="47">
        <v>2001</v>
      </c>
      <c r="C225" s="11">
        <v>1078172</v>
      </c>
      <c r="D225" s="11"/>
      <c r="E225" s="11"/>
      <c r="F225" s="11">
        <v>107000</v>
      </c>
      <c r="G225" s="11">
        <v>10400</v>
      </c>
      <c r="H225" s="49" t="s">
        <v>0</v>
      </c>
    </row>
    <row r="226" spans="1:8" ht="12.75">
      <c r="A226" s="46" t="s">
        <v>29</v>
      </c>
      <c r="B226" s="47">
        <v>2001</v>
      </c>
      <c r="C226" s="11">
        <v>164739</v>
      </c>
      <c r="D226" s="11"/>
      <c r="E226" s="11"/>
      <c r="F226" s="11" t="s">
        <v>0</v>
      </c>
      <c r="G226" s="11" t="s">
        <v>0</v>
      </c>
      <c r="H226" s="49" t="s">
        <v>0</v>
      </c>
    </row>
    <row r="227" spans="1:8" ht="12.75">
      <c r="A227" s="46" t="s">
        <v>30</v>
      </c>
      <c r="B227" s="47">
        <v>2001</v>
      </c>
      <c r="C227" s="11">
        <v>827654</v>
      </c>
      <c r="D227" s="11"/>
      <c r="E227" s="11"/>
      <c r="F227" s="11">
        <v>1890</v>
      </c>
      <c r="G227" s="11">
        <v>8477</v>
      </c>
      <c r="H227" s="49" t="s">
        <v>0</v>
      </c>
    </row>
    <row r="228" spans="1:8" ht="12.75">
      <c r="A228" s="46" t="s">
        <v>11</v>
      </c>
      <c r="B228" s="47">
        <v>2000</v>
      </c>
      <c r="C228" s="11">
        <v>5573</v>
      </c>
      <c r="D228" s="11"/>
      <c r="E228" s="11"/>
      <c r="F228" s="11" t="s">
        <v>0</v>
      </c>
      <c r="G228" s="11">
        <v>50</v>
      </c>
      <c r="H228" s="49" t="s">
        <v>0</v>
      </c>
    </row>
    <row r="229" spans="1:8" ht="12.75">
      <c r="A229" s="46" t="s">
        <v>12</v>
      </c>
      <c r="B229" s="47">
        <v>2000</v>
      </c>
      <c r="C229" s="11">
        <v>4658</v>
      </c>
      <c r="D229" s="11"/>
      <c r="E229" s="11"/>
      <c r="F229" s="11" t="s">
        <v>0</v>
      </c>
      <c r="G229" s="11">
        <v>77</v>
      </c>
      <c r="H229" s="49" t="s">
        <v>0</v>
      </c>
    </row>
    <row r="230" spans="1:8" ht="12.75">
      <c r="A230" s="46" t="s">
        <v>13</v>
      </c>
      <c r="B230" s="47">
        <v>2000</v>
      </c>
      <c r="C230" s="11">
        <v>1454</v>
      </c>
      <c r="D230" s="11"/>
      <c r="E230" s="11"/>
      <c r="F230" s="11" t="s">
        <v>0</v>
      </c>
      <c r="G230" s="11">
        <v>-1</v>
      </c>
      <c r="H230" s="49" t="s">
        <v>0</v>
      </c>
    </row>
    <row r="231" spans="1:8" ht="12.75">
      <c r="A231" s="46" t="s">
        <v>14</v>
      </c>
      <c r="B231" s="47">
        <v>2000</v>
      </c>
      <c r="C231" s="49"/>
      <c r="D231" s="49"/>
      <c r="E231" s="49"/>
      <c r="F231" s="49" t="s">
        <v>0</v>
      </c>
      <c r="G231" s="49"/>
      <c r="H231" s="49" t="s">
        <v>0</v>
      </c>
    </row>
    <row r="232" spans="1:8" ht="12.75">
      <c r="A232" s="46" t="s">
        <v>15</v>
      </c>
      <c r="B232" s="47">
        <v>2000</v>
      </c>
      <c r="C232" s="11">
        <v>9966</v>
      </c>
      <c r="D232" s="11"/>
      <c r="E232" s="11"/>
      <c r="F232" s="11" t="s">
        <v>0</v>
      </c>
      <c r="G232" s="11">
        <v>140</v>
      </c>
      <c r="H232" s="49" t="s">
        <v>0</v>
      </c>
    </row>
    <row r="233" spans="1:8" ht="12.75">
      <c r="A233" s="46" t="s">
        <v>16</v>
      </c>
      <c r="B233" s="47">
        <v>2000</v>
      </c>
      <c r="C233" s="11">
        <v>176</v>
      </c>
      <c r="D233" s="11"/>
      <c r="E233" s="11"/>
      <c r="F233" s="11" t="s">
        <v>0</v>
      </c>
      <c r="G233" s="11">
        <v>3</v>
      </c>
      <c r="H233" s="49" t="s">
        <v>0</v>
      </c>
    </row>
    <row r="234" spans="1:8" ht="12.75">
      <c r="A234" s="46" t="s">
        <v>17</v>
      </c>
      <c r="B234" s="47">
        <v>2000</v>
      </c>
      <c r="C234" s="49">
        <v>1.8</v>
      </c>
      <c r="D234" s="49"/>
      <c r="E234" s="49"/>
      <c r="F234" s="49" t="s">
        <v>0</v>
      </c>
      <c r="G234" s="49">
        <v>3.2</v>
      </c>
      <c r="H234" s="49" t="s">
        <v>0</v>
      </c>
    </row>
    <row r="235" spans="1:8" ht="22.5">
      <c r="A235" s="48" t="s">
        <v>32</v>
      </c>
      <c r="B235" s="47">
        <v>2000</v>
      </c>
      <c r="C235" s="49">
        <v>0.7</v>
      </c>
      <c r="D235" s="49"/>
      <c r="E235" s="49"/>
      <c r="F235" s="49" t="s">
        <v>0</v>
      </c>
      <c r="G235" s="49">
        <v>1.8</v>
      </c>
      <c r="H235" s="49" t="s">
        <v>0</v>
      </c>
    </row>
    <row r="236" spans="1:8" ht="12.75">
      <c r="A236" s="46" t="s">
        <v>18</v>
      </c>
      <c r="B236" s="47">
        <v>2000</v>
      </c>
      <c r="C236" s="11">
        <v>164</v>
      </c>
      <c r="D236" s="11"/>
      <c r="E236" s="11"/>
      <c r="F236" s="11" t="s">
        <v>0</v>
      </c>
      <c r="G236" s="11">
        <v>-27</v>
      </c>
      <c r="H236" s="49" t="s">
        <v>0</v>
      </c>
    </row>
    <row r="237" spans="1:8" ht="12.75">
      <c r="A237" s="46" t="s">
        <v>19</v>
      </c>
      <c r="B237" s="47">
        <v>2000</v>
      </c>
      <c r="C237" s="11">
        <v>36648</v>
      </c>
      <c r="D237" s="11"/>
      <c r="E237" s="11"/>
      <c r="F237" s="11" t="s">
        <v>0</v>
      </c>
      <c r="G237" s="11">
        <v>447</v>
      </c>
      <c r="H237" s="49" t="s">
        <v>0</v>
      </c>
    </row>
    <row r="238" spans="1:8" ht="12.75">
      <c r="A238" s="46" t="s">
        <v>20</v>
      </c>
      <c r="B238" s="47">
        <v>2000</v>
      </c>
      <c r="C238" s="11">
        <v>8724</v>
      </c>
      <c r="D238" s="11"/>
      <c r="E238" s="11"/>
      <c r="F238" s="11" t="s">
        <v>0</v>
      </c>
      <c r="G238" s="11">
        <v>120</v>
      </c>
      <c r="H238" s="49" t="s">
        <v>0</v>
      </c>
    </row>
    <row r="239" spans="1:8" ht="12.75">
      <c r="A239" s="46" t="s">
        <v>33</v>
      </c>
      <c r="B239" s="47">
        <v>2000</v>
      </c>
      <c r="C239" s="49">
        <v>28.1</v>
      </c>
      <c r="D239" s="49"/>
      <c r="E239" s="49"/>
      <c r="F239" s="49" t="s">
        <v>0</v>
      </c>
      <c r="G239" s="49">
        <v>32.1</v>
      </c>
      <c r="H239" s="49" t="s">
        <v>0</v>
      </c>
    </row>
    <row r="240" spans="1:8" ht="12.75">
      <c r="A240" s="46" t="s">
        <v>21</v>
      </c>
      <c r="B240" s="47">
        <v>2000</v>
      </c>
      <c r="C240" s="49">
        <v>3</v>
      </c>
      <c r="D240" s="49"/>
      <c r="E240" s="49"/>
      <c r="F240" s="49" t="s">
        <v>0</v>
      </c>
      <c r="G240" s="49">
        <v>3</v>
      </c>
      <c r="H240" s="49" t="s">
        <v>0</v>
      </c>
    </row>
    <row r="241" spans="1:8" ht="12.75">
      <c r="A241" s="46" t="s">
        <v>22</v>
      </c>
      <c r="B241" s="47">
        <v>2000</v>
      </c>
      <c r="C241" s="11">
        <v>1914</v>
      </c>
      <c r="D241" s="11"/>
      <c r="E241" s="11"/>
      <c r="F241" s="11" t="s">
        <v>0</v>
      </c>
      <c r="G241" s="11" t="s">
        <v>0</v>
      </c>
      <c r="H241" s="49" t="s">
        <v>0</v>
      </c>
    </row>
    <row r="242" spans="1:8" ht="12.75">
      <c r="A242" s="46" t="s">
        <v>23</v>
      </c>
      <c r="B242" s="47">
        <v>2000</v>
      </c>
      <c r="C242" s="11">
        <v>39926</v>
      </c>
      <c r="D242" s="11"/>
      <c r="E242" s="11"/>
      <c r="F242" s="11" t="s">
        <v>0</v>
      </c>
      <c r="G242" s="11">
        <v>494</v>
      </c>
      <c r="H242" s="49" t="s">
        <v>0</v>
      </c>
    </row>
    <row r="243" spans="1:8" ht="12.75">
      <c r="A243" s="46" t="s">
        <v>24</v>
      </c>
      <c r="B243" s="47">
        <v>2000</v>
      </c>
      <c r="C243" s="11">
        <v>0.7</v>
      </c>
      <c r="D243" s="11"/>
      <c r="E243" s="11"/>
      <c r="F243" s="11" t="s">
        <v>0</v>
      </c>
      <c r="G243" s="11" t="s">
        <v>0</v>
      </c>
      <c r="H243" s="49" t="s">
        <v>0</v>
      </c>
    </row>
    <row r="244" spans="1:8" ht="12.75">
      <c r="A244" s="46" t="s">
        <v>25</v>
      </c>
      <c r="B244" s="47">
        <v>2000</v>
      </c>
      <c r="C244" s="11">
        <v>24570</v>
      </c>
      <c r="D244" s="11"/>
      <c r="E244" s="11"/>
      <c r="F244" s="11" t="s">
        <v>0</v>
      </c>
      <c r="G244" s="11">
        <v>247</v>
      </c>
      <c r="H244" s="49" t="s">
        <v>0</v>
      </c>
    </row>
    <row r="245" spans="1:8" ht="12.75">
      <c r="A245" s="46" t="s">
        <v>26</v>
      </c>
      <c r="B245" s="47">
        <v>2000</v>
      </c>
      <c r="C245" s="11">
        <v>2254</v>
      </c>
      <c r="D245" s="11"/>
      <c r="E245" s="11"/>
      <c r="F245" s="11" t="s">
        <v>0</v>
      </c>
      <c r="G245" s="11" t="s">
        <v>0</v>
      </c>
      <c r="H245" s="49" t="s">
        <v>0</v>
      </c>
    </row>
    <row r="246" spans="1:8" ht="12.75">
      <c r="A246" s="46" t="s">
        <v>27</v>
      </c>
      <c r="B246" s="47">
        <v>2000</v>
      </c>
      <c r="C246" s="11">
        <v>104737</v>
      </c>
      <c r="D246" s="11"/>
      <c r="E246" s="11"/>
      <c r="F246" s="11" t="s">
        <v>0</v>
      </c>
      <c r="G246" s="11" t="s">
        <v>0</v>
      </c>
      <c r="H246" s="49" t="s">
        <v>0</v>
      </c>
    </row>
    <row r="247" spans="1:8" ht="12.75">
      <c r="A247" s="46" t="s">
        <v>28</v>
      </c>
      <c r="B247" s="47">
        <v>2000</v>
      </c>
      <c r="C247" s="11">
        <v>1045760</v>
      </c>
      <c r="D247" s="11"/>
      <c r="E247" s="11"/>
      <c r="F247" s="11" t="s">
        <v>0</v>
      </c>
      <c r="G247" s="11">
        <v>10200</v>
      </c>
      <c r="H247" s="49" t="s">
        <v>0</v>
      </c>
    </row>
    <row r="248" spans="1:8" ht="12.75">
      <c r="A248" s="46" t="s">
        <v>29</v>
      </c>
      <c r="B248" s="47">
        <v>2000</v>
      </c>
      <c r="C248" s="11">
        <v>162556</v>
      </c>
      <c r="D248" s="11"/>
      <c r="E248" s="11"/>
      <c r="F248" s="11" t="s">
        <v>0</v>
      </c>
      <c r="G248" s="11" t="s">
        <v>0</v>
      </c>
      <c r="H248" s="49" t="s">
        <v>0</v>
      </c>
    </row>
    <row r="249" spans="1:8" ht="12.75">
      <c r="A249" s="46" t="s">
        <v>30</v>
      </c>
      <c r="B249" s="47">
        <v>2000</v>
      </c>
      <c r="C249" s="11">
        <v>656434</v>
      </c>
      <c r="D249" s="11"/>
      <c r="E249" s="11"/>
      <c r="F249" s="11" t="s">
        <v>0</v>
      </c>
      <c r="G249" s="11">
        <v>8366</v>
      </c>
      <c r="H249" s="49" t="s">
        <v>0</v>
      </c>
    </row>
  </sheetData>
  <sheetProtection/>
  <autoFilter ref="A7:B249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Stenberg, Merja</dc:creator>
  <cp:keywords/>
  <dc:description/>
  <cp:lastModifiedBy>STENBERGME</cp:lastModifiedBy>
  <cp:lastPrinted>2010-07-19T12:49:00Z</cp:lastPrinted>
  <dcterms:created xsi:type="dcterms:W3CDTF">2004-08-13T13:24:02Z</dcterms:created>
  <dcterms:modified xsi:type="dcterms:W3CDTF">2018-09-12T10:37:04Z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{1ABBEA92-2004-4915-943E-3F3FD9D72C88}</vt:lpwstr>
  </property>
</Properties>
</file>